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70" windowHeight="11025" activeTab="0"/>
  </bookViews>
  <sheets>
    <sheet name="Prognoza" sheetId="1" r:id="rId1"/>
  </sheets>
  <definedNames>
    <definedName name="_xlnm.Print_Area" localSheetId="0">'Prognoza'!$A$1:$AI$74</definedName>
    <definedName name="_xlnm.Print_Titles" localSheetId="0">'Prognoza'!$A:$A,'Prognoza'!$4:$5</definedName>
  </definedNames>
  <calcPr fullCalcOnLoad="1"/>
</workbook>
</file>

<file path=xl/sharedStrings.xml><?xml version="1.0" encoding="utf-8"?>
<sst xmlns="http://schemas.openxmlformats.org/spreadsheetml/2006/main" count="97" uniqueCount="79">
  <si>
    <r>
      <t xml:space="preserve">_________________________________________
        </t>
    </r>
    <r>
      <rPr>
        <i/>
        <sz val="8"/>
        <rFont val="Arial CE"/>
        <family val="2"/>
      </rPr>
      <t>(pieczęć  j.s.t.)</t>
    </r>
  </si>
  <si>
    <t xml:space="preserve">  w zł  </t>
  </si>
  <si>
    <t>Lp.</t>
  </si>
  <si>
    <t>Wyszczególnienie</t>
  </si>
  <si>
    <t>Wykonanie</t>
  </si>
  <si>
    <t>Przewidywane wykonanie</t>
  </si>
  <si>
    <t>2007 r.</t>
  </si>
  <si>
    <t>2008 r.</t>
  </si>
  <si>
    <t>A2. Dochody majątkowe</t>
  </si>
  <si>
    <r>
      <t xml:space="preserve">B. WYDATKI  </t>
    </r>
    <r>
      <rPr>
        <sz val="10"/>
        <rFont val="Arial CE"/>
        <family val="2"/>
      </rPr>
      <t>(B1+B2)</t>
    </r>
  </si>
  <si>
    <t>B2. Wydatki majątkowe</t>
  </si>
  <si>
    <t>C. NADWYŻKA / DEFICYT (A-B)</t>
  </si>
  <si>
    <t>D. FINANSOWANIE (D1-D2)</t>
  </si>
  <si>
    <r>
      <t xml:space="preserve">D1. Przychody ogółem 
    </t>
    </r>
    <r>
      <rPr>
        <b/>
        <sz val="12"/>
        <rFont val="Arial CE"/>
        <family val="0"/>
      </rPr>
      <t xml:space="preserve">   </t>
    </r>
    <r>
      <rPr>
        <sz val="12"/>
        <rFont val="Arial CE"/>
        <family val="0"/>
      </rPr>
      <t>z tego:</t>
    </r>
  </si>
  <si>
    <t>D11. kredyty
 w tym:</t>
  </si>
  <si>
    <t xml:space="preserve">      D111. zaciągnięte w związku z umową zawartą z podmiotem 
                dysponującym środkami, o których mowa w art. 5 ust. 3 ufp</t>
  </si>
  <si>
    <t>D12. pożyczki
w tym:</t>
  </si>
  <si>
    <t xml:space="preserve">      D121. zaciągnięte w związku z umową zawartą z podmiotem 
                dysponującym środkami, o których mowa w art. 5 ust. 3 ufp</t>
  </si>
  <si>
    <r>
      <t>D13.</t>
    </r>
    <r>
      <rPr>
        <b/>
        <sz val="12"/>
        <rFont val="Arial CE"/>
        <family val="2"/>
      </rPr>
      <t xml:space="preserve"> spłata pożyczek udzielonych</t>
    </r>
  </si>
  <si>
    <r>
      <t>D14.</t>
    </r>
    <r>
      <rPr>
        <b/>
        <sz val="12"/>
        <rFont val="Arial CE"/>
        <family val="2"/>
      </rPr>
      <t xml:space="preserve"> nadwyżka z lat ubiegłych
w tym:</t>
    </r>
  </si>
  <si>
    <t xml:space="preserve">     D141. środki na pokrycie deficytu</t>
  </si>
  <si>
    <t>D15. obligacje jednostek samorządowych 
        oraz związków komunalnych
w tym:</t>
  </si>
  <si>
    <t xml:space="preserve">     D151. wyemitowane w związku z umową zawartą z podmiotem 
              dysponującym środkami, o których mowa w art. 5 ust. 3 ufp</t>
  </si>
  <si>
    <t>D16. prywatyzacja majątku jst</t>
  </si>
  <si>
    <t>D17. inne źródła
w tym:</t>
  </si>
  <si>
    <t xml:space="preserve">       D171. środki na pokrycie deficytu</t>
  </si>
  <si>
    <r>
      <t xml:space="preserve">D2. Rozchody ogółem 
</t>
    </r>
    <r>
      <rPr>
        <b/>
        <sz val="13"/>
        <rFont val="Arial CE"/>
        <family val="0"/>
      </rPr>
      <t xml:space="preserve"> </t>
    </r>
    <r>
      <rPr>
        <b/>
        <sz val="12"/>
        <rFont val="Arial CE"/>
        <family val="0"/>
      </rPr>
      <t xml:space="preserve">      z tego:</t>
    </r>
  </si>
  <si>
    <t>D21. spłaty kredytów
 w tym:</t>
  </si>
  <si>
    <t xml:space="preserve">      D211. zaciągniętych w związku z umową zawartą z podmiotem 
                dysponującym środkami, o których mowa w art. 5 ust. 3 ufp</t>
  </si>
  <si>
    <t>D22. spłaty pożyczek
w tym:</t>
  </si>
  <si>
    <t xml:space="preserve">      D221. zaciągniętych w związku z umową zawartą z podmiotem 
                dysponującym środkami, o których mowa w art. 5 ust. 3 ufp</t>
  </si>
  <si>
    <r>
      <t>D23</t>
    </r>
    <r>
      <rPr>
        <b/>
        <sz val="12"/>
        <rFont val="Arial CE"/>
        <family val="2"/>
      </rPr>
      <t xml:space="preserve">. pożyczki </t>
    </r>
    <r>
      <rPr>
        <b/>
        <sz val="12"/>
        <rFont val="Arial CE"/>
        <family val="0"/>
      </rPr>
      <t>(udzielone)</t>
    </r>
  </si>
  <si>
    <r>
      <t>D24.</t>
    </r>
    <r>
      <rPr>
        <b/>
        <sz val="12"/>
        <rFont val="Arial CE"/>
        <family val="2"/>
      </rPr>
      <t xml:space="preserve"> lokaty w bankach</t>
    </r>
  </si>
  <si>
    <t>D25. wykup obligacji samorządowych
w tym:</t>
  </si>
  <si>
    <t xml:space="preserve">      D251. wyemitowanych w związku z umową zawartą z podmiotem 
               dysponującym środkami, o których mowa w art. 5 ust. 3 ufp.</t>
  </si>
  <si>
    <t>D26. inne cele</t>
  </si>
  <si>
    <t>E. Umorzenie pożyczki</t>
  </si>
  <si>
    <r>
      <t xml:space="preserve">F. DŁUG NA KONIEC ROKU
          </t>
    </r>
    <r>
      <rPr>
        <b/>
        <sz val="11"/>
        <rFont val="Arial CE"/>
        <family val="0"/>
      </rPr>
      <t>(1+2+3+4+5+6):</t>
    </r>
  </si>
  <si>
    <t xml:space="preserve"> 1) wyemitowane papiery wartościowe, </t>
  </si>
  <si>
    <t xml:space="preserve"> 2) zaciągnięte kredyty,</t>
  </si>
  <si>
    <t xml:space="preserve"> 3) zaciągnięte pożyczki,</t>
  </si>
  <si>
    <r>
      <t xml:space="preserve"> 4) przyjęte depozyty</t>
    </r>
    <r>
      <rPr>
        <b/>
        <vertAlign val="superscript"/>
        <sz val="12"/>
        <rFont val="Arial CE"/>
        <family val="0"/>
      </rPr>
      <t>2)</t>
    </r>
    <r>
      <rPr>
        <b/>
        <sz val="12"/>
        <rFont val="Arial CE"/>
        <family val="2"/>
      </rPr>
      <t>,</t>
    </r>
  </si>
  <si>
    <r>
      <t xml:space="preserve"> 5) wymagalne zobowiązania
</t>
    </r>
    <r>
      <rPr>
        <b/>
        <sz val="12"/>
        <rFont val="Arial CE"/>
        <family val="0"/>
      </rPr>
      <t>w tym:</t>
    </r>
  </si>
  <si>
    <t xml:space="preserve">   a) wynikające z ustaw i orzeczeń sądów
        lub ostatecznych decyzji administracyjnych,</t>
  </si>
  <si>
    <t xml:space="preserve">   b) uznane za bezsporne przez właściwą jednostkę
       sektora finansów publicznych, będącą dłużnikiem</t>
  </si>
  <si>
    <r>
      <t xml:space="preserve"> 6) zobowiązania związane z umową 
     zawartą z podmiotem dysponującym środkami, 
     o których mowa w art. 5 ust. 3 ufp </t>
    </r>
    <r>
      <rPr>
        <sz val="12"/>
        <rFont val="Arial CE"/>
        <family val="0"/>
      </rPr>
      <t>(a+b+c):</t>
    </r>
    <r>
      <rPr>
        <b/>
        <sz val="12"/>
        <rFont val="Arial CE"/>
        <family val="2"/>
      </rPr>
      <t xml:space="preserve">   </t>
    </r>
  </si>
  <si>
    <t xml:space="preserve">      a) kredyty,</t>
  </si>
  <si>
    <t xml:space="preserve">      b) pożyczki,</t>
  </si>
  <si>
    <t xml:space="preserve">      c) emitowane papiery wartościowe.</t>
  </si>
  <si>
    <r>
      <t xml:space="preserve">H. OBCIĄŻENIE ROCZNE BUDŻETU
   z tytułu spłaty zadłużenia </t>
    </r>
    <r>
      <rPr>
        <b/>
        <sz val="11"/>
        <rFont val="Arial CE"/>
        <family val="0"/>
      </rPr>
      <t>(1+2+3+4+5+6):</t>
    </r>
  </si>
  <si>
    <r>
      <t xml:space="preserve"> 1)  spłaty rat kredytów</t>
    </r>
    <r>
      <rPr>
        <b/>
        <sz val="11"/>
        <rFont val="Arial CE"/>
        <family val="0"/>
      </rPr>
      <t xml:space="preserve"> (art.82 ust.1 pkt 2 i 3 ufp)</t>
    </r>
    <r>
      <rPr>
        <b/>
        <sz val="12"/>
        <rFont val="Arial CE"/>
        <family val="0"/>
      </rPr>
      <t xml:space="preserve"> </t>
    </r>
    <r>
      <rPr>
        <b/>
        <sz val="12"/>
        <rFont val="Arial CE"/>
        <family val="2"/>
      </rPr>
      <t>z odsetkami,</t>
    </r>
  </si>
  <si>
    <r>
      <t xml:space="preserve"> 2)  spłaty rat pożyczek </t>
    </r>
    <r>
      <rPr>
        <b/>
        <sz val="11"/>
        <rFont val="Arial CE"/>
        <family val="0"/>
      </rPr>
      <t>(art.82 ust.1 pkt 2 i 3 ufp)</t>
    </r>
    <r>
      <rPr>
        <b/>
        <sz val="12"/>
        <rFont val="Arial CE"/>
        <family val="2"/>
      </rPr>
      <t xml:space="preserve"> z odsetkami,</t>
    </r>
  </si>
  <si>
    <r>
      <t xml:space="preserve"> </t>
    </r>
    <r>
      <rPr>
        <b/>
        <sz val="12"/>
        <rFont val="Arial CE"/>
        <family val="0"/>
      </rPr>
      <t>3)</t>
    </r>
    <r>
      <rPr>
        <b/>
        <sz val="12"/>
        <rFont val="Arial CE"/>
        <family val="2"/>
      </rPr>
      <t xml:space="preserve"> potenc. spłaty udzielonych poręczeń
     z należnymi odsetkami,</t>
    </r>
  </si>
  <si>
    <r>
      <t xml:space="preserve"> </t>
    </r>
    <r>
      <rPr>
        <b/>
        <sz val="12"/>
        <rFont val="Arial CE"/>
        <family val="0"/>
      </rPr>
      <t>4)</t>
    </r>
    <r>
      <rPr>
        <b/>
        <sz val="12"/>
        <rFont val="Arial CE"/>
        <family val="2"/>
      </rPr>
      <t xml:space="preserve"> wykup papierów wartościowych</t>
    </r>
    <r>
      <rPr>
        <b/>
        <sz val="12"/>
        <rFont val="Arial CE"/>
        <family val="0"/>
      </rPr>
      <t xml:space="preserve"> </t>
    </r>
    <r>
      <rPr>
        <b/>
        <sz val="12"/>
        <rFont val="Arial CE"/>
        <family val="2"/>
      </rPr>
      <t xml:space="preserve">wyemitowanych 
     przez j.s.t. </t>
    </r>
    <r>
      <rPr>
        <sz val="12"/>
        <rFont val="Arial CE"/>
        <family val="0"/>
      </rPr>
      <t>(art.82 ust.1 pkt 2 i 3 ufp)</t>
    </r>
    <r>
      <rPr>
        <b/>
        <sz val="12"/>
        <rFont val="Arial CE"/>
        <family val="0"/>
      </rPr>
      <t>, 
     z należnymi odsetkami i dyskontem,</t>
    </r>
  </si>
  <si>
    <r>
      <t xml:space="preserve"> 5) odsetki od kredytów i pożyczek oraz odsetki 
    i dyskonto od papierów wart. wyemitowanych 
    przez jst </t>
    </r>
    <r>
      <rPr>
        <b/>
        <sz val="12"/>
        <rFont val="Arial CE"/>
        <family val="0"/>
      </rPr>
      <t>(art.82 ust.1 pkt 1 ufp),</t>
    </r>
  </si>
  <si>
    <r>
      <t xml:space="preserve"> </t>
    </r>
    <r>
      <rPr>
        <b/>
        <sz val="12"/>
        <rFont val="Arial CE"/>
        <family val="0"/>
      </rPr>
      <t>6)</t>
    </r>
    <r>
      <rPr>
        <b/>
        <sz val="12"/>
        <rFont val="Arial CE"/>
        <family val="2"/>
      </rPr>
      <t xml:space="preserve"> spłaty zobowiązań związanych z umową 
      zawartą z podmiotem dysponującym środkami, 
      o których mowa w art. 5 ust. 3 ufp </t>
    </r>
    <r>
      <rPr>
        <sz val="12"/>
        <rFont val="Arial CE"/>
        <family val="0"/>
      </rPr>
      <t>(a+b+c+d):</t>
    </r>
  </si>
  <si>
    <t xml:space="preserve">     a) spłaty rat kredytów z odsetkami,</t>
  </si>
  <si>
    <t xml:space="preserve">     b) spłaty rat pożyczek z odsetkami,</t>
  </si>
  <si>
    <t xml:space="preserve">     c) wykup papierów wartościowych z odsetkami i dyskontem,</t>
  </si>
  <si>
    <t xml:space="preserve">     d) potencjalne spłaty poręczeń i gwarancji udzielonych 
        samorządowym osobom prawnym realizującym zadania jst</t>
  </si>
  <si>
    <r>
      <t>1)</t>
    </r>
    <r>
      <rPr>
        <sz val="10"/>
        <rFont val="Arial CE"/>
        <family val="0"/>
      </rPr>
      <t xml:space="preserve">  - podać dane na poszczególne lata objęte spłatą całego zadłużenia
</t>
    </r>
    <r>
      <rPr>
        <vertAlign val="superscript"/>
        <sz val="10"/>
        <rFont val="Arial CE"/>
        <family val="0"/>
      </rPr>
      <t xml:space="preserve">2) </t>
    </r>
    <r>
      <rPr>
        <sz val="10"/>
        <rFont val="Arial CE"/>
        <family val="0"/>
      </rPr>
      <t xml:space="preserve"> -  depozyty przyjęte do budżetu </t>
    </r>
  </si>
  <si>
    <t>III kw. 2009 r.</t>
  </si>
  <si>
    <r>
      <t xml:space="preserve">A1. Dochody bieżące  </t>
    </r>
    <r>
      <rPr>
        <b/>
        <sz val="12"/>
        <rFont val="Arial CE"/>
        <family val="0"/>
      </rPr>
      <t>(Db)</t>
    </r>
  </si>
  <si>
    <r>
      <t xml:space="preserve">       w tym ze sprzedaży majątku   </t>
    </r>
    <r>
      <rPr>
        <b/>
        <sz val="12"/>
        <rFont val="Arial CE"/>
        <family val="0"/>
      </rPr>
      <t>(Sm)</t>
    </r>
  </si>
  <si>
    <r>
      <t xml:space="preserve">B1. Wydatki bieżące     </t>
    </r>
    <r>
      <rPr>
        <b/>
        <sz val="12"/>
        <rFont val="Arial CE"/>
        <family val="0"/>
      </rPr>
      <t>(Wb)</t>
    </r>
  </si>
  <si>
    <r>
      <t xml:space="preserve">A. DOCHODY </t>
    </r>
    <r>
      <rPr>
        <sz val="10"/>
        <rFont val="Arial CE"/>
        <family val="0"/>
      </rPr>
      <t xml:space="preserve">(A1+A2)  </t>
    </r>
    <r>
      <rPr>
        <b/>
        <sz val="13"/>
        <rFont val="Arial CE"/>
        <family val="0"/>
      </rPr>
      <t>Dog</t>
    </r>
  </si>
  <si>
    <t>Wskaźnik (Db + Sm - Wb) / Dog</t>
  </si>
  <si>
    <t>Dochody bieżące   Db</t>
  </si>
  <si>
    <t>Sprzedaż majątku   Sm</t>
  </si>
  <si>
    <t>Wydatki bieżące   Wb</t>
  </si>
  <si>
    <r>
      <t xml:space="preserve">I1. Wskaźnik rocznej spłaty zadłużenia do 
     dochodu </t>
    </r>
    <r>
      <rPr>
        <i/>
        <sz val="12"/>
        <rFont val="Arial CE"/>
        <family val="0"/>
      </rPr>
      <t>(bez poz. 51)</t>
    </r>
    <r>
      <rPr>
        <b/>
        <sz val="12"/>
        <rFont val="Arial CE"/>
        <family val="0"/>
      </rPr>
      <t xml:space="preserve"> ((poz.45 (-) poz. 51) / poz.1) %</t>
    </r>
  </si>
  <si>
    <r>
      <t xml:space="preserve">I. Wskaźnik rocznej spłaty łącznego zadłużenia  
    do dochodu </t>
    </r>
    <r>
      <rPr>
        <b/>
        <sz val="12"/>
        <rFont val="Arial CE"/>
        <family val="0"/>
      </rPr>
      <t xml:space="preserve"> (poz.45 / poz.1) %</t>
    </r>
  </si>
  <si>
    <r>
      <t>G1. Wska</t>
    </r>
    <r>
      <rPr>
        <b/>
        <sz val="13"/>
        <rFont val="Arial"/>
        <family val="2"/>
      </rPr>
      <t>ź</t>
    </r>
    <r>
      <rPr>
        <b/>
        <sz val="13"/>
        <rFont val="Arial CE"/>
        <family val="2"/>
      </rPr>
      <t>nik d</t>
    </r>
    <r>
      <rPr>
        <b/>
        <sz val="13"/>
        <rFont val="Arial"/>
        <family val="2"/>
      </rPr>
      <t>ł</t>
    </r>
    <r>
      <rPr>
        <b/>
        <sz val="13"/>
        <rFont val="Arial CE"/>
        <family val="2"/>
      </rPr>
      <t xml:space="preserve">ugu do dochodu </t>
    </r>
    <r>
      <rPr>
        <i/>
        <sz val="11"/>
        <rFont val="Arial CE"/>
        <family val="0"/>
      </rPr>
      <t>(bez poz. 42)</t>
    </r>
    <r>
      <rPr>
        <b/>
        <sz val="11"/>
        <rFont val="Arial CE"/>
        <family val="0"/>
      </rPr>
      <t xml:space="preserve">
     ((poz.34 (-) poz. 42) / poz.1) %</t>
    </r>
  </si>
  <si>
    <r>
      <t>G. Wska</t>
    </r>
    <r>
      <rPr>
        <b/>
        <sz val="13"/>
        <rFont val="Arial"/>
        <family val="2"/>
      </rPr>
      <t>ź</t>
    </r>
    <r>
      <rPr>
        <b/>
        <sz val="13"/>
        <rFont val="Arial CE"/>
        <family val="2"/>
      </rPr>
      <t>nik łącznego d</t>
    </r>
    <r>
      <rPr>
        <b/>
        <sz val="13"/>
        <rFont val="Arial"/>
        <family val="2"/>
      </rPr>
      <t>ł</t>
    </r>
    <r>
      <rPr>
        <b/>
        <sz val="13"/>
        <rFont val="Arial CE"/>
        <family val="2"/>
      </rPr>
      <t xml:space="preserve">ugu do dochodu 
  </t>
    </r>
    <r>
      <rPr>
        <b/>
        <sz val="11"/>
        <rFont val="Arial CE"/>
        <family val="0"/>
      </rPr>
      <t xml:space="preserve">   (poz.34</t>
    </r>
    <r>
      <rPr>
        <b/>
        <sz val="13"/>
        <rFont val="Arial CE"/>
        <family val="2"/>
      </rPr>
      <t xml:space="preserve"> / poz.1) %</t>
    </r>
  </si>
  <si>
    <r>
      <t xml:space="preserve">Spłata rat (R + O) </t>
    </r>
    <r>
      <rPr>
        <sz val="13"/>
        <rFont val="Arial CE"/>
        <family val="0"/>
      </rPr>
      <t xml:space="preserve">(poz. 46+47+49) </t>
    </r>
  </si>
  <si>
    <r>
      <t>Wskaźnik (R + O) / Dog</t>
    </r>
    <r>
      <rPr>
        <sz val="13"/>
        <rFont val="Arial CE"/>
        <family val="0"/>
      </rPr>
      <t xml:space="preserve"> (poz. 46+47+49)/poz. 1</t>
    </r>
  </si>
  <si>
    <t>Fakultatywne dane uzupełniające dotyczace relacji, o której mowa w art. 243 ustawy z dnia 27 sierpnia 2009 r. o finansach publicznych</t>
  </si>
  <si>
    <t>Prognoza łącznej kwoty długu publicznego
 Powiatu Pyrzyckiego
na lata 2010 - 2036</t>
  </si>
  <si>
    <t>Prognoza łącznej kwoty długu publicznego
 Powiatu Pyrzyckiego
na lata 2010 - 2037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</si>
</sst>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8"/>
      <name val="Arial CE"/>
      <family val="2"/>
    </font>
    <font>
      <i/>
      <sz val="8"/>
      <name val="Arial CE"/>
      <family val="2"/>
    </font>
    <font>
      <b/>
      <sz val="18"/>
      <name val="Arial"/>
      <family val="2"/>
    </font>
    <font>
      <b/>
      <sz val="12"/>
      <name val="Arial CE"/>
      <family val="2"/>
    </font>
    <font>
      <b/>
      <i/>
      <u val="single"/>
      <sz val="12"/>
      <name val="Arial CE"/>
      <family val="2"/>
    </font>
    <font>
      <b/>
      <sz val="16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3"/>
      <name val="Arial CE"/>
      <family val="2"/>
    </font>
    <font>
      <sz val="12"/>
      <name val="Arial"/>
      <family val="2"/>
    </font>
    <font>
      <b/>
      <sz val="11"/>
      <name val="Arial CE"/>
      <family val="0"/>
    </font>
    <font>
      <b/>
      <vertAlign val="superscript"/>
      <sz val="12"/>
      <name val="Arial CE"/>
      <family val="0"/>
    </font>
    <font>
      <b/>
      <sz val="13"/>
      <name val="Arial"/>
      <family val="2"/>
    </font>
    <font>
      <i/>
      <sz val="11"/>
      <name val="Arial CE"/>
      <family val="0"/>
    </font>
    <font>
      <i/>
      <sz val="12"/>
      <name val="Arial CE"/>
      <family val="0"/>
    </font>
    <font>
      <vertAlign val="superscript"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 diagonalUp="1" diagonalDown="1">
      <left style="thin"/>
      <right style="thin"/>
      <top style="medium"/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thin"/>
      <bottom style="medium"/>
    </border>
    <border diagonalUp="1" diagonalDown="1">
      <left style="thin"/>
      <right style="thin"/>
      <top style="thin"/>
      <bottom style="medium"/>
      <diagonal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>
      <alignment/>
      <protection/>
    </xf>
    <xf numFmtId="0" fontId="29" fillId="20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51" applyFont="1" applyAlignment="1">
      <alignment horizontal="center"/>
      <protection/>
    </xf>
    <xf numFmtId="0" fontId="3" fillId="0" borderId="0" xfId="0" applyFont="1" applyAlignment="1">
      <alignment horizontal="left" wrapText="1"/>
    </xf>
    <xf numFmtId="0" fontId="2" fillId="0" borderId="0" xfId="51">
      <alignment/>
      <protection/>
    </xf>
    <xf numFmtId="0" fontId="6" fillId="0" borderId="0" xfId="51" applyFont="1" applyBorder="1" applyAlignment="1">
      <alignment horizontal="center" vertical="center" wrapText="1"/>
      <protection/>
    </xf>
    <xf numFmtId="0" fontId="7" fillId="0" borderId="0" xfId="51" applyFont="1" applyBorder="1" applyAlignment="1">
      <alignment horizontal="center" vertical="center" wrapText="1"/>
      <protection/>
    </xf>
    <xf numFmtId="0" fontId="6" fillId="0" borderId="10" xfId="51" applyFont="1" applyBorder="1" applyAlignment="1">
      <alignment horizontal="center"/>
      <protection/>
    </xf>
    <xf numFmtId="0" fontId="8" fillId="0" borderId="10" xfId="51" applyFont="1" applyBorder="1" applyAlignment="1">
      <alignment horizontal="center"/>
      <protection/>
    </xf>
    <xf numFmtId="0" fontId="2" fillId="0" borderId="11" xfId="51" applyFont="1" applyBorder="1" applyAlignment="1">
      <alignment horizontal="center"/>
      <protection/>
    </xf>
    <xf numFmtId="0" fontId="2" fillId="0" borderId="11" xfId="51" applyBorder="1">
      <alignment/>
      <protection/>
    </xf>
    <xf numFmtId="0" fontId="10" fillId="0" borderId="12" xfId="51" applyFont="1" applyBorder="1" applyAlignment="1">
      <alignment horizontal="center" vertical="center"/>
      <protection/>
    </xf>
    <xf numFmtId="0" fontId="11" fillId="20" borderId="13" xfId="51" applyFont="1" applyFill="1" applyBorder="1" applyAlignment="1">
      <alignment horizontal="center" vertical="center"/>
      <protection/>
    </xf>
    <xf numFmtId="0" fontId="9" fillId="20" borderId="14" xfId="51" applyFont="1" applyFill="1" applyBorder="1" applyAlignment="1">
      <alignment vertical="center"/>
      <protection/>
    </xf>
    <xf numFmtId="3" fontId="9" fillId="20" borderId="12" xfId="51" applyNumberFormat="1" applyFont="1" applyFill="1" applyBorder="1" applyAlignment="1">
      <alignment vertical="center"/>
      <protection/>
    </xf>
    <xf numFmtId="0" fontId="12" fillId="0" borderId="0" xfId="51" applyFont="1">
      <alignment/>
      <protection/>
    </xf>
    <xf numFmtId="0" fontId="11" fillId="0" borderId="15" xfId="51" applyFont="1" applyBorder="1" applyAlignment="1">
      <alignment horizontal="center" vertical="center"/>
      <protection/>
    </xf>
    <xf numFmtId="0" fontId="11" fillId="0" borderId="16" xfId="51" applyFont="1" applyBorder="1" applyAlignment="1">
      <alignment vertical="center"/>
      <protection/>
    </xf>
    <xf numFmtId="3" fontId="11" fillId="0" borderId="17" xfId="51" applyNumberFormat="1" applyFont="1" applyBorder="1" applyAlignment="1">
      <alignment vertical="center"/>
      <protection/>
    </xf>
    <xf numFmtId="3" fontId="11" fillId="0" borderId="18" xfId="51" applyNumberFormat="1" applyFont="1" applyBorder="1" applyAlignment="1">
      <alignment vertical="center"/>
      <protection/>
    </xf>
    <xf numFmtId="0" fontId="11" fillId="0" borderId="19" xfId="51" applyFont="1" applyBorder="1" applyAlignment="1">
      <alignment horizontal="center" vertical="center"/>
      <protection/>
    </xf>
    <xf numFmtId="0" fontId="11" fillId="0" borderId="20" xfId="51" applyFont="1" applyBorder="1" applyAlignment="1">
      <alignment vertical="center"/>
      <protection/>
    </xf>
    <xf numFmtId="3" fontId="13" fillId="0" borderId="21" xfId="0" applyNumberFormat="1" applyFont="1" applyBorder="1" applyAlignment="1">
      <alignment vertical="center"/>
    </xf>
    <xf numFmtId="3" fontId="11" fillId="0" borderId="22" xfId="51" applyNumberFormat="1" applyFont="1" applyBorder="1" applyAlignment="1">
      <alignment vertical="center"/>
      <protection/>
    </xf>
    <xf numFmtId="3" fontId="11" fillId="0" borderId="21" xfId="51" applyNumberFormat="1" applyFont="1" applyBorder="1" applyAlignment="1">
      <alignment vertical="center"/>
      <protection/>
    </xf>
    <xf numFmtId="0" fontId="11" fillId="0" borderId="23" xfId="51" applyFont="1" applyBorder="1" applyAlignment="1">
      <alignment horizontal="center" vertical="center"/>
      <protection/>
    </xf>
    <xf numFmtId="3" fontId="13" fillId="0" borderId="17" xfId="0" applyNumberFormat="1" applyFont="1" applyBorder="1" applyAlignment="1">
      <alignment vertical="center"/>
    </xf>
    <xf numFmtId="0" fontId="11" fillId="0" borderId="0" xfId="51" applyFont="1">
      <alignment/>
      <protection/>
    </xf>
    <xf numFmtId="0" fontId="11" fillId="0" borderId="13" xfId="51" applyFont="1" applyBorder="1" applyAlignment="1">
      <alignment horizontal="center" vertical="center"/>
      <protection/>
    </xf>
    <xf numFmtId="0" fontId="9" fillId="0" borderId="14" xfId="51" applyFont="1" applyBorder="1" applyAlignment="1">
      <alignment vertical="center"/>
      <protection/>
    </xf>
    <xf numFmtId="3" fontId="9" fillId="0" borderId="12" xfId="51" applyNumberFormat="1" applyFont="1" applyBorder="1" applyAlignment="1">
      <alignment vertical="center"/>
      <protection/>
    </xf>
    <xf numFmtId="3" fontId="9" fillId="0" borderId="12" xfId="0" applyNumberFormat="1" applyFont="1" applyBorder="1" applyAlignment="1">
      <alignment vertical="center"/>
    </xf>
    <xf numFmtId="0" fontId="9" fillId="20" borderId="14" xfId="51" applyFont="1" applyFill="1" applyBorder="1" applyAlignment="1">
      <alignment vertical="center" wrapText="1"/>
      <protection/>
    </xf>
    <xf numFmtId="3" fontId="9" fillId="20" borderId="12" xfId="51" applyNumberFormat="1" applyFont="1" applyFill="1" applyBorder="1" applyAlignment="1">
      <alignment vertical="center" wrapText="1"/>
      <protection/>
    </xf>
    <xf numFmtId="0" fontId="6" fillId="0" borderId="24" xfId="51" applyFont="1" applyBorder="1" applyAlignment="1">
      <alignment vertical="center" wrapText="1"/>
      <protection/>
    </xf>
    <xf numFmtId="3" fontId="13" fillId="0" borderId="25" xfId="0" applyNumberFormat="1" applyFont="1" applyBorder="1" applyAlignment="1">
      <alignment vertical="center"/>
    </xf>
    <xf numFmtId="3" fontId="11" fillId="0" borderId="26" xfId="51" applyNumberFormat="1" applyFont="1" applyBorder="1" applyAlignment="1">
      <alignment vertical="center"/>
      <protection/>
    </xf>
    <xf numFmtId="3" fontId="11" fillId="0" borderId="25" xfId="51" applyNumberFormat="1" applyFont="1" applyBorder="1" applyAlignment="1">
      <alignment vertical="center"/>
      <protection/>
    </xf>
    <xf numFmtId="0" fontId="2" fillId="0" borderId="20" xfId="51" applyFont="1" applyBorder="1" applyAlignment="1">
      <alignment vertical="center" wrapText="1"/>
      <protection/>
    </xf>
    <xf numFmtId="3" fontId="11" fillId="0" borderId="25" xfId="0" applyNumberFormat="1" applyFont="1" applyBorder="1" applyAlignment="1">
      <alignment vertical="center"/>
    </xf>
    <xf numFmtId="0" fontId="6" fillId="0" borderId="20" xfId="51" applyFont="1" applyBorder="1" applyAlignment="1">
      <alignment vertical="center" wrapText="1"/>
      <protection/>
    </xf>
    <xf numFmtId="0" fontId="6" fillId="0" borderId="24" xfId="51" applyFont="1" applyBorder="1" applyAlignment="1">
      <alignment vertical="center" wrapText="1"/>
      <protection/>
    </xf>
    <xf numFmtId="3" fontId="11" fillId="0" borderId="21" xfId="0" applyNumberFormat="1" applyFont="1" applyBorder="1" applyAlignment="1">
      <alignment vertical="center"/>
    </xf>
    <xf numFmtId="0" fontId="11" fillId="0" borderId="27" xfId="51" applyFont="1" applyBorder="1" applyAlignment="1">
      <alignment horizontal="center" vertical="center"/>
      <protection/>
    </xf>
    <xf numFmtId="0" fontId="6" fillId="0" borderId="20" xfId="51" applyFont="1" applyBorder="1" applyAlignment="1">
      <alignment vertical="center" wrapText="1"/>
      <protection/>
    </xf>
    <xf numFmtId="0" fontId="2" fillId="0" borderId="28" xfId="51" applyFont="1" applyBorder="1" applyAlignment="1">
      <alignment vertical="center" wrapText="1"/>
      <protection/>
    </xf>
    <xf numFmtId="0" fontId="9" fillId="0" borderId="29" xfId="51" applyFont="1" applyBorder="1" applyAlignment="1">
      <alignment vertical="center"/>
      <protection/>
    </xf>
    <xf numFmtId="3" fontId="11" fillId="0" borderId="11" xfId="51" applyNumberFormat="1" applyFont="1" applyBorder="1" applyAlignment="1">
      <alignment vertical="center"/>
      <protection/>
    </xf>
    <xf numFmtId="3" fontId="11" fillId="0" borderId="30" xfId="51" applyNumberFormat="1" applyFont="1" applyBorder="1" applyAlignment="1">
      <alignment vertical="center"/>
      <protection/>
    </xf>
    <xf numFmtId="0" fontId="6" fillId="0" borderId="24" xfId="51" applyFont="1" applyBorder="1" applyAlignment="1">
      <alignment vertical="center"/>
      <protection/>
    </xf>
    <xf numFmtId="0" fontId="6" fillId="0" borderId="24" xfId="51" applyFont="1" applyFill="1" applyBorder="1" applyAlignment="1">
      <alignment vertical="center"/>
      <protection/>
    </xf>
    <xf numFmtId="3" fontId="11" fillId="0" borderId="25" xfId="51" applyNumberFormat="1" applyFont="1" applyFill="1" applyBorder="1" applyAlignment="1">
      <alignment vertical="center"/>
      <protection/>
    </xf>
    <xf numFmtId="0" fontId="6" fillId="0" borderId="24" xfId="51" applyFont="1" applyFill="1" applyBorder="1" applyAlignment="1">
      <alignment vertical="center" wrapText="1"/>
      <protection/>
    </xf>
    <xf numFmtId="3" fontId="11" fillId="0" borderId="26" xfId="51" applyNumberFormat="1" applyFont="1" applyBorder="1" applyAlignment="1">
      <alignment/>
      <protection/>
    </xf>
    <xf numFmtId="3" fontId="11" fillId="0" borderId="25" xfId="51" applyNumberFormat="1" applyFont="1" applyBorder="1" applyAlignment="1">
      <alignment/>
      <protection/>
    </xf>
    <xf numFmtId="0" fontId="2" fillId="0" borderId="20" xfId="51" applyFont="1" applyFill="1" applyBorder="1" applyAlignment="1">
      <alignment vertical="center" wrapText="1"/>
      <protection/>
    </xf>
    <xf numFmtId="0" fontId="6" fillId="0" borderId="20" xfId="51" applyFont="1" applyFill="1" applyBorder="1" applyAlignment="1">
      <alignment vertical="center" wrapText="1"/>
      <protection/>
    </xf>
    <xf numFmtId="0" fontId="2" fillId="0" borderId="20" xfId="51" applyFont="1" applyFill="1" applyBorder="1" applyAlignment="1">
      <alignment vertical="center"/>
      <protection/>
    </xf>
    <xf numFmtId="3" fontId="11" fillId="0" borderId="21" xfId="51" applyNumberFormat="1" applyFont="1" applyFill="1" applyBorder="1" applyAlignment="1">
      <alignment vertical="center"/>
      <protection/>
    </xf>
    <xf numFmtId="3" fontId="11" fillId="0" borderId="22" xfId="51" applyNumberFormat="1" applyFont="1" applyBorder="1" applyAlignment="1">
      <alignment/>
      <protection/>
    </xf>
    <xf numFmtId="3" fontId="11" fillId="0" borderId="21" xfId="51" applyNumberFormat="1" applyFont="1" applyBorder="1" applyAlignment="1">
      <alignment/>
      <protection/>
    </xf>
    <xf numFmtId="0" fontId="11" fillId="0" borderId="13" xfId="51" applyFont="1" applyFill="1" applyBorder="1" applyAlignment="1">
      <alignment horizontal="center" vertical="center"/>
      <protection/>
    </xf>
    <xf numFmtId="0" fontId="9" fillId="0" borderId="14" xfId="51" applyFont="1" applyFill="1" applyBorder="1" applyAlignment="1">
      <alignment vertical="center" wrapText="1"/>
      <protection/>
    </xf>
    <xf numFmtId="0" fontId="6" fillId="0" borderId="26" xfId="51" applyFont="1" applyFill="1" applyBorder="1" applyAlignment="1">
      <alignment vertical="center"/>
      <protection/>
    </xf>
    <xf numFmtId="3" fontId="11" fillId="0" borderId="26" xfId="51" applyNumberFormat="1" applyFont="1" applyFill="1" applyBorder="1" applyAlignment="1">
      <alignment vertical="center"/>
      <protection/>
    </xf>
    <xf numFmtId="0" fontId="6" fillId="0" borderId="26" xfId="51" applyFont="1" applyFill="1" applyBorder="1" applyAlignment="1">
      <alignment vertical="center" wrapText="1"/>
      <protection/>
    </xf>
    <xf numFmtId="0" fontId="2" fillId="0" borderId="26" xfId="51" applyFont="1" applyFill="1" applyBorder="1" applyAlignment="1">
      <alignment vertical="center" wrapText="1"/>
      <protection/>
    </xf>
    <xf numFmtId="0" fontId="2" fillId="0" borderId="22" xfId="51" applyFont="1" applyFill="1" applyBorder="1" applyAlignment="1">
      <alignment vertical="center" wrapText="1"/>
      <protection/>
    </xf>
    <xf numFmtId="0" fontId="2" fillId="0" borderId="31" xfId="51" applyFont="1" applyFill="1" applyBorder="1" applyAlignment="1">
      <alignment vertical="center" wrapText="1"/>
      <protection/>
    </xf>
    <xf numFmtId="3" fontId="11" fillId="0" borderId="32" xfId="51" applyNumberFormat="1" applyFont="1" applyFill="1" applyBorder="1" applyAlignment="1">
      <alignment vertical="center"/>
      <protection/>
    </xf>
    <xf numFmtId="3" fontId="11" fillId="0" borderId="0" xfId="51" applyNumberFormat="1" applyFont="1" applyFill="1" applyBorder="1" applyAlignment="1">
      <alignment vertical="center"/>
      <protection/>
    </xf>
    <xf numFmtId="0" fontId="19" fillId="0" borderId="0" xfId="51" applyFont="1" applyAlignment="1">
      <alignment horizontal="left" wrapText="1"/>
      <protection/>
    </xf>
    <xf numFmtId="0" fontId="19" fillId="0" borderId="0" xfId="51" applyFont="1" applyAlignment="1">
      <alignment horizontal="left"/>
      <protection/>
    </xf>
    <xf numFmtId="0" fontId="2" fillId="0" borderId="28" xfId="51" applyFont="1" applyFill="1" applyBorder="1" applyAlignment="1">
      <alignment vertical="center" wrapText="1"/>
      <protection/>
    </xf>
    <xf numFmtId="0" fontId="11" fillId="0" borderId="33" xfId="51" applyFont="1" applyBorder="1" applyAlignment="1">
      <alignment horizontal="center" vertical="center"/>
      <protection/>
    </xf>
    <xf numFmtId="3" fontId="11" fillId="0" borderId="32" xfId="51" applyNumberFormat="1" applyFont="1" applyBorder="1" applyAlignment="1">
      <alignment vertical="center"/>
      <protection/>
    </xf>
    <xf numFmtId="3" fontId="11" fillId="0" borderId="0" xfId="51" applyNumberFormat="1" applyFont="1" applyBorder="1" applyAlignment="1">
      <alignment vertical="center"/>
      <protection/>
    </xf>
    <xf numFmtId="0" fontId="9" fillId="24" borderId="34" xfId="51" applyFont="1" applyFill="1" applyBorder="1" applyAlignment="1">
      <alignment vertical="center" wrapText="1"/>
      <protection/>
    </xf>
    <xf numFmtId="2" fontId="9" fillId="24" borderId="34" xfId="51" applyNumberFormat="1" applyFont="1" applyFill="1" applyBorder="1" applyAlignment="1">
      <alignment horizontal="center" vertical="center"/>
      <protection/>
    </xf>
    <xf numFmtId="2" fontId="9" fillId="24" borderId="35" xfId="51" applyNumberFormat="1" applyFont="1" applyFill="1" applyBorder="1" applyAlignment="1">
      <alignment horizontal="center" vertical="center"/>
      <protection/>
    </xf>
    <xf numFmtId="0" fontId="9" fillId="24" borderId="36" xfId="51" applyFont="1" applyFill="1" applyBorder="1" applyAlignment="1">
      <alignment vertical="center" wrapText="1"/>
      <protection/>
    </xf>
    <xf numFmtId="2" fontId="9" fillId="24" borderId="36" xfId="51" applyNumberFormat="1" applyFont="1" applyFill="1" applyBorder="1" applyAlignment="1">
      <alignment horizontal="center" vertical="center"/>
      <protection/>
    </xf>
    <xf numFmtId="0" fontId="9" fillId="24" borderId="12" xfId="51" applyFont="1" applyFill="1" applyBorder="1" applyAlignment="1">
      <alignment vertical="center" wrapText="1"/>
      <protection/>
    </xf>
    <xf numFmtId="0" fontId="9" fillId="24" borderId="37" xfId="51" applyFont="1" applyFill="1" applyBorder="1" applyAlignment="1">
      <alignment vertical="center" wrapText="1"/>
      <protection/>
    </xf>
    <xf numFmtId="2" fontId="9" fillId="24" borderId="38" xfId="51" applyNumberFormat="1" applyFont="1" applyFill="1" applyBorder="1" applyAlignment="1">
      <alignment horizontal="center" vertical="center"/>
      <protection/>
    </xf>
    <xf numFmtId="2" fontId="9" fillId="24" borderId="37" xfId="51" applyNumberFormat="1" applyFont="1" applyFill="1" applyBorder="1" applyAlignment="1">
      <alignment horizontal="center" vertical="center"/>
      <protection/>
    </xf>
    <xf numFmtId="0" fontId="2" fillId="24" borderId="12" xfId="51" applyFont="1" applyFill="1" applyBorder="1" applyAlignment="1">
      <alignment horizontal="center"/>
      <protection/>
    </xf>
    <xf numFmtId="0" fontId="12" fillId="0" borderId="0" xfId="51" applyFont="1" applyBorder="1">
      <alignment/>
      <protection/>
    </xf>
    <xf numFmtId="0" fontId="11" fillId="24" borderId="27" xfId="51" applyFont="1" applyFill="1" applyBorder="1" applyAlignment="1">
      <alignment horizontal="center" vertical="center"/>
      <protection/>
    </xf>
    <xf numFmtId="2" fontId="9" fillId="24" borderId="39" xfId="51" applyNumberFormat="1" applyFont="1" applyFill="1" applyBorder="1" applyAlignment="1">
      <alignment horizontal="center" vertical="center"/>
      <protection/>
    </xf>
    <xf numFmtId="0" fontId="11" fillId="24" borderId="40" xfId="51" applyFont="1" applyFill="1" applyBorder="1" applyAlignment="1">
      <alignment horizontal="center" vertical="center"/>
      <protection/>
    </xf>
    <xf numFmtId="0" fontId="9" fillId="24" borderId="23" xfId="51" applyFont="1" applyFill="1" applyBorder="1" applyAlignment="1">
      <alignment vertical="center" wrapText="1"/>
      <protection/>
    </xf>
    <xf numFmtId="0" fontId="11" fillId="24" borderId="41" xfId="51" applyFont="1" applyFill="1" applyBorder="1" applyAlignment="1">
      <alignment horizontal="center" vertical="center"/>
      <protection/>
    </xf>
    <xf numFmtId="0" fontId="9" fillId="24" borderId="42" xfId="51" applyFont="1" applyFill="1" applyBorder="1" applyAlignment="1">
      <alignment vertical="center" wrapText="1"/>
      <protection/>
    </xf>
    <xf numFmtId="2" fontId="9" fillId="24" borderId="43" xfId="51" applyNumberFormat="1" applyFont="1" applyFill="1" applyBorder="1" applyAlignment="1">
      <alignment horizontal="center" vertical="center"/>
      <protection/>
    </xf>
    <xf numFmtId="10" fontId="9" fillId="20" borderId="12" xfId="51" applyNumberFormat="1" applyFont="1" applyFill="1" applyBorder="1" applyAlignment="1">
      <alignment horizontal="center" vertical="center"/>
      <protection/>
    </xf>
    <xf numFmtId="10" fontId="9" fillId="0" borderId="12" xfId="51" applyNumberFormat="1" applyFont="1" applyFill="1" applyBorder="1" applyAlignment="1">
      <alignment horizontal="center" vertical="center"/>
      <protection/>
    </xf>
    <xf numFmtId="0" fontId="2" fillId="0" borderId="0" xfId="51" applyAlignment="1">
      <alignment wrapText="1"/>
      <protection/>
    </xf>
    <xf numFmtId="0" fontId="0" fillId="0" borderId="0" xfId="0" applyAlignment="1">
      <alignment/>
    </xf>
    <xf numFmtId="0" fontId="19" fillId="0" borderId="0" xfId="51" applyFont="1" applyBorder="1" applyAlignment="1">
      <alignment horizontal="left" wrapText="1"/>
      <protection/>
    </xf>
    <xf numFmtId="0" fontId="0" fillId="0" borderId="0" xfId="0" applyBorder="1" applyAlignment="1">
      <alignment/>
    </xf>
    <xf numFmtId="0" fontId="9" fillId="0" borderId="13" xfId="51" applyFont="1" applyBorder="1" applyAlignment="1">
      <alignment horizontal="center" vertical="center"/>
      <protection/>
    </xf>
    <xf numFmtId="0" fontId="9" fillId="0" borderId="44" xfId="51" applyFont="1" applyBorder="1" applyAlignment="1">
      <alignment horizontal="center" vertical="center"/>
      <protection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0" borderId="0" xfId="51" applyFont="1" applyBorder="1" applyAlignment="1">
      <alignment horizontal="center" vertical="center" wrapText="1"/>
      <protection/>
    </xf>
    <xf numFmtId="0" fontId="0" fillId="0" borderId="45" xfId="0" applyBorder="1" applyAlignment="1">
      <alignment/>
    </xf>
    <xf numFmtId="0" fontId="11" fillId="0" borderId="40" xfId="51" applyFont="1" applyBorder="1" applyAlignment="1">
      <alignment horizontal="center" vertical="center"/>
      <protection/>
    </xf>
    <xf numFmtId="0" fontId="11" fillId="0" borderId="46" xfId="51" applyFont="1" applyBorder="1" applyAlignment="1">
      <alignment horizontal="center" vertical="center"/>
      <protection/>
    </xf>
    <xf numFmtId="0" fontId="12" fillId="0" borderId="40" xfId="51" applyFont="1" applyBorder="1" applyAlignment="1">
      <alignment horizontal="center" vertical="center"/>
      <protection/>
    </xf>
    <xf numFmtId="0" fontId="12" fillId="0" borderId="46" xfId="51" applyFont="1" applyBorder="1" applyAlignment="1">
      <alignment horizontal="center" vertical="center"/>
      <protection/>
    </xf>
    <xf numFmtId="0" fontId="12" fillId="0" borderId="47" xfId="51" applyFont="1" applyBorder="1" applyAlignment="1">
      <alignment horizontal="center" vertical="center"/>
      <protection/>
    </xf>
    <xf numFmtId="0" fontId="9" fillId="0" borderId="45" xfId="51" applyFont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Prognoza i kredyty-tabele 200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3"/>
  <sheetViews>
    <sheetView showGridLines="0" tabSelected="1" view="pageBreakPreview" zoomScale="70" zoomScaleSheetLayoutView="70" zoomScalePageLayoutView="0" workbookViewId="0" topLeftCell="A1">
      <selection activeCell="G9" sqref="G9"/>
    </sheetView>
  </sheetViews>
  <sheetFormatPr defaultColWidth="9.140625" defaultRowHeight="12.75"/>
  <cols>
    <col min="1" max="1" width="3.8515625" style="1" customWidth="1"/>
    <col min="2" max="2" width="65.7109375" style="3" customWidth="1"/>
    <col min="3" max="7" width="18.140625" style="3" customWidth="1"/>
    <col min="8" max="9" width="16.57421875" style="3" customWidth="1"/>
    <col min="10" max="10" width="18.140625" style="3" customWidth="1"/>
    <col min="11" max="11" width="19.28125" style="3" customWidth="1"/>
    <col min="12" max="12" width="19.421875" style="3" customWidth="1"/>
    <col min="13" max="13" width="17.8515625" style="3" customWidth="1"/>
    <col min="14" max="14" width="18.140625" style="3" customWidth="1"/>
    <col min="15" max="15" width="18.57421875" style="3" customWidth="1"/>
    <col min="16" max="16" width="18.7109375" style="3" customWidth="1"/>
    <col min="17" max="17" width="19.00390625" style="3" customWidth="1"/>
    <col min="18" max="18" width="18.57421875" style="3" customWidth="1"/>
    <col min="19" max="19" width="18.28125" style="3" customWidth="1"/>
    <col min="20" max="21" width="18.57421875" style="3" customWidth="1"/>
    <col min="22" max="22" width="18.7109375" style="3" customWidth="1"/>
    <col min="23" max="23" width="20.140625" style="3" customWidth="1"/>
    <col min="24" max="24" width="19.00390625" style="3" customWidth="1"/>
    <col min="25" max="25" width="18.57421875" style="3" customWidth="1"/>
    <col min="26" max="26" width="18.7109375" style="3" customWidth="1"/>
    <col min="27" max="27" width="18.57421875" style="3" customWidth="1"/>
    <col min="28" max="28" width="18.140625" style="3" customWidth="1"/>
    <col min="29" max="29" width="18.7109375" style="3" customWidth="1"/>
    <col min="30" max="30" width="20.140625" style="3" customWidth="1"/>
    <col min="31" max="31" width="17.7109375" style="3" customWidth="1"/>
    <col min="32" max="32" width="18.7109375" style="3" customWidth="1"/>
    <col min="33" max="33" width="16.421875" style="3" customWidth="1"/>
    <col min="34" max="34" width="16.28125" style="3" customWidth="1"/>
    <col min="35" max="16384" width="9.140625" style="3" customWidth="1"/>
  </cols>
  <sheetData>
    <row r="1" ht="44.25" customHeight="1">
      <c r="B1" s="2" t="s">
        <v>0</v>
      </c>
    </row>
    <row r="2" spans="2:34" ht="87.75" customHeight="1">
      <c r="B2" s="104" t="s">
        <v>78</v>
      </c>
      <c r="C2" s="104"/>
      <c r="D2" s="104"/>
      <c r="E2" s="104"/>
      <c r="F2" s="104" t="s">
        <v>78</v>
      </c>
      <c r="G2" s="97"/>
      <c r="H2" s="97"/>
      <c r="I2" s="97"/>
      <c r="J2" s="97"/>
      <c r="K2" s="97"/>
      <c r="L2" s="104" t="s">
        <v>78</v>
      </c>
      <c r="M2" s="97"/>
      <c r="N2" s="97"/>
      <c r="O2" s="97"/>
      <c r="P2" s="97"/>
      <c r="Q2" s="97"/>
      <c r="R2" s="104" t="s">
        <v>77</v>
      </c>
      <c r="S2" s="97"/>
      <c r="T2" s="97"/>
      <c r="U2" s="97"/>
      <c r="V2" s="97"/>
      <c r="W2" s="97"/>
      <c r="X2" s="104" t="s">
        <v>78</v>
      </c>
      <c r="Y2" s="97"/>
      <c r="Z2" s="97"/>
      <c r="AA2" s="97"/>
      <c r="AB2" s="97"/>
      <c r="AC2" s="97"/>
      <c r="AD2" s="104" t="s">
        <v>78</v>
      </c>
      <c r="AE2" s="104"/>
      <c r="AF2" s="104"/>
      <c r="AG2" s="104"/>
      <c r="AH2" s="97"/>
    </row>
    <row r="3" spans="2:5" ht="14.25" customHeight="1" thickBot="1">
      <c r="B3" s="4"/>
      <c r="C3" s="4"/>
      <c r="E3" s="5" t="s">
        <v>1</v>
      </c>
    </row>
    <row r="4" spans="1:34" ht="44.25" customHeight="1" thickBot="1">
      <c r="A4" s="6" t="s">
        <v>2</v>
      </c>
      <c r="B4" s="7" t="s">
        <v>3</v>
      </c>
      <c r="C4" s="100" t="s">
        <v>4</v>
      </c>
      <c r="D4" s="101"/>
      <c r="E4" s="111"/>
      <c r="F4" s="100" t="s">
        <v>5</v>
      </c>
      <c r="G4" s="101"/>
      <c r="H4" s="101"/>
      <c r="I4" s="102"/>
      <c r="J4" s="102"/>
      <c r="K4" s="103"/>
      <c r="L4" s="100" t="s">
        <v>5</v>
      </c>
      <c r="M4" s="101"/>
      <c r="N4" s="101"/>
      <c r="O4" s="102"/>
      <c r="P4" s="102"/>
      <c r="Q4" s="103"/>
      <c r="R4" s="100" t="s">
        <v>5</v>
      </c>
      <c r="S4" s="101"/>
      <c r="T4" s="101"/>
      <c r="U4" s="102"/>
      <c r="V4" s="102"/>
      <c r="W4" s="103"/>
      <c r="X4" s="100" t="s">
        <v>5</v>
      </c>
      <c r="Y4" s="101"/>
      <c r="Z4" s="101"/>
      <c r="AA4" s="102"/>
      <c r="AB4" s="102"/>
      <c r="AC4" s="103"/>
      <c r="AD4" s="100" t="s">
        <v>5</v>
      </c>
      <c r="AE4" s="101"/>
      <c r="AF4" s="101"/>
      <c r="AG4" s="102"/>
      <c r="AH4" s="105"/>
    </row>
    <row r="5" spans="1:34" ht="24.75" customHeight="1" thickBot="1">
      <c r="A5" s="8"/>
      <c r="B5" s="9"/>
      <c r="C5" s="10" t="s">
        <v>6</v>
      </c>
      <c r="D5" s="10" t="s">
        <v>7</v>
      </c>
      <c r="E5" s="10" t="s">
        <v>61</v>
      </c>
      <c r="F5" s="10">
        <v>2009</v>
      </c>
      <c r="G5" s="10">
        <v>2010</v>
      </c>
      <c r="H5" s="10">
        <v>2011</v>
      </c>
      <c r="I5" s="10">
        <v>2012</v>
      </c>
      <c r="J5" s="10">
        <v>2013</v>
      </c>
      <c r="K5" s="10">
        <v>2014</v>
      </c>
      <c r="L5" s="10">
        <v>2015</v>
      </c>
      <c r="M5" s="10">
        <v>2016</v>
      </c>
      <c r="N5" s="10">
        <v>2017</v>
      </c>
      <c r="O5" s="10">
        <v>2018</v>
      </c>
      <c r="P5" s="10">
        <v>2019</v>
      </c>
      <c r="Q5" s="10">
        <v>2020</v>
      </c>
      <c r="R5" s="10">
        <v>2021</v>
      </c>
      <c r="S5" s="10">
        <v>2022</v>
      </c>
      <c r="T5" s="10">
        <v>2023</v>
      </c>
      <c r="U5" s="10">
        <v>2024</v>
      </c>
      <c r="V5" s="10">
        <v>2025</v>
      </c>
      <c r="W5" s="10">
        <v>2026</v>
      </c>
      <c r="X5" s="10">
        <v>2027</v>
      </c>
      <c r="Y5" s="10">
        <v>2028</v>
      </c>
      <c r="Z5" s="10">
        <v>2029</v>
      </c>
      <c r="AA5" s="10">
        <v>2030</v>
      </c>
      <c r="AB5" s="10">
        <v>2031</v>
      </c>
      <c r="AC5" s="10">
        <v>2032</v>
      </c>
      <c r="AD5" s="10">
        <v>2033</v>
      </c>
      <c r="AE5" s="10">
        <v>2034</v>
      </c>
      <c r="AF5" s="10">
        <v>2035</v>
      </c>
      <c r="AG5" s="10">
        <v>2036</v>
      </c>
      <c r="AH5" s="10">
        <v>2037</v>
      </c>
    </row>
    <row r="6" spans="1:34" s="14" customFormat="1" ht="32.25" customHeight="1" thickBot="1">
      <c r="A6" s="11">
        <v>1</v>
      </c>
      <c r="B6" s="12" t="s">
        <v>65</v>
      </c>
      <c r="C6" s="13">
        <f>SUM(C7:C8)</f>
        <v>29233648</v>
      </c>
      <c r="D6" s="13">
        <f aca="true" t="shared" si="0" ref="D6:AH6">SUM(D7:D8)</f>
        <v>31434642</v>
      </c>
      <c r="E6" s="13">
        <f t="shared" si="0"/>
        <v>26909196</v>
      </c>
      <c r="F6" s="13">
        <f t="shared" si="0"/>
        <v>35133371</v>
      </c>
      <c r="G6" s="13">
        <f t="shared" si="0"/>
        <v>34000000</v>
      </c>
      <c r="H6" s="13">
        <f t="shared" si="0"/>
        <v>34850000</v>
      </c>
      <c r="I6" s="13">
        <f t="shared" si="0"/>
        <v>35540000</v>
      </c>
      <c r="J6" s="13">
        <f t="shared" si="0"/>
        <v>36070000</v>
      </c>
      <c r="K6" s="13">
        <f t="shared" si="0"/>
        <v>36430000</v>
      </c>
      <c r="L6" s="13">
        <f t="shared" si="0"/>
        <v>36600000</v>
      </c>
      <c r="M6" s="13">
        <f t="shared" si="0"/>
        <v>36600000</v>
      </c>
      <c r="N6" s="13">
        <f t="shared" si="0"/>
        <v>36600000</v>
      </c>
      <c r="O6" s="13">
        <f t="shared" si="0"/>
        <v>36600000</v>
      </c>
      <c r="P6" s="13">
        <f t="shared" si="0"/>
        <v>36600000</v>
      </c>
      <c r="Q6" s="13">
        <f t="shared" si="0"/>
        <v>36600000</v>
      </c>
      <c r="R6" s="13">
        <f t="shared" si="0"/>
        <v>36600000</v>
      </c>
      <c r="S6" s="13">
        <f t="shared" si="0"/>
        <v>36600000</v>
      </c>
      <c r="T6" s="13">
        <f t="shared" si="0"/>
        <v>36600000</v>
      </c>
      <c r="U6" s="13">
        <f t="shared" si="0"/>
        <v>36600000</v>
      </c>
      <c r="V6" s="13">
        <f t="shared" si="0"/>
        <v>36600000</v>
      </c>
      <c r="W6" s="13">
        <f t="shared" si="0"/>
        <v>36600000</v>
      </c>
      <c r="X6" s="13">
        <f t="shared" si="0"/>
        <v>36600000</v>
      </c>
      <c r="Y6" s="13">
        <f t="shared" si="0"/>
        <v>36600000</v>
      </c>
      <c r="Z6" s="13">
        <f t="shared" si="0"/>
        <v>36600000</v>
      </c>
      <c r="AA6" s="13">
        <f t="shared" si="0"/>
        <v>36600000</v>
      </c>
      <c r="AB6" s="13">
        <f t="shared" si="0"/>
        <v>36600000</v>
      </c>
      <c r="AC6" s="13">
        <f t="shared" si="0"/>
        <v>36600000</v>
      </c>
      <c r="AD6" s="13">
        <f t="shared" si="0"/>
        <v>36600000</v>
      </c>
      <c r="AE6" s="13">
        <f t="shared" si="0"/>
        <v>36600000</v>
      </c>
      <c r="AF6" s="13">
        <f t="shared" si="0"/>
        <v>36600000</v>
      </c>
      <c r="AG6" s="13">
        <f t="shared" si="0"/>
        <v>36600000</v>
      </c>
      <c r="AH6" s="13">
        <f t="shared" si="0"/>
        <v>36600000</v>
      </c>
    </row>
    <row r="7" spans="1:34" s="14" customFormat="1" ht="16.5">
      <c r="A7" s="15">
        <v>2</v>
      </c>
      <c r="B7" s="16" t="s">
        <v>62</v>
      </c>
      <c r="C7" s="17">
        <v>26391703</v>
      </c>
      <c r="D7" s="18">
        <v>29941648</v>
      </c>
      <c r="E7" s="17">
        <v>26827817</v>
      </c>
      <c r="F7" s="17">
        <v>34317064</v>
      </c>
      <c r="G7" s="17">
        <v>33000000</v>
      </c>
      <c r="H7" s="17">
        <v>33850000</v>
      </c>
      <c r="I7" s="17">
        <v>35040000</v>
      </c>
      <c r="J7" s="17">
        <v>35570000</v>
      </c>
      <c r="K7" s="17">
        <v>35930000</v>
      </c>
      <c r="L7" s="17">
        <v>36100000</v>
      </c>
      <c r="M7" s="17">
        <v>36100000</v>
      </c>
      <c r="N7" s="17">
        <v>36100000</v>
      </c>
      <c r="O7" s="17">
        <v>36100000</v>
      </c>
      <c r="P7" s="17">
        <v>36100000</v>
      </c>
      <c r="Q7" s="17">
        <v>36100000</v>
      </c>
      <c r="R7" s="17">
        <v>36100000</v>
      </c>
      <c r="S7" s="17">
        <v>36100000</v>
      </c>
      <c r="T7" s="17">
        <v>36100000</v>
      </c>
      <c r="U7" s="17">
        <v>36100000</v>
      </c>
      <c r="V7" s="17">
        <v>36100000</v>
      </c>
      <c r="W7" s="17">
        <v>36100000</v>
      </c>
      <c r="X7" s="17">
        <v>36100000</v>
      </c>
      <c r="Y7" s="17">
        <v>36100000</v>
      </c>
      <c r="Z7" s="17">
        <v>36100000</v>
      </c>
      <c r="AA7" s="17">
        <v>36100000</v>
      </c>
      <c r="AB7" s="17">
        <v>36100000</v>
      </c>
      <c r="AC7" s="17">
        <v>36100000</v>
      </c>
      <c r="AD7" s="17">
        <v>36100000</v>
      </c>
      <c r="AE7" s="17">
        <v>36100000</v>
      </c>
      <c r="AF7" s="17">
        <v>36100000</v>
      </c>
      <c r="AG7" s="17">
        <v>36100000</v>
      </c>
      <c r="AH7" s="17">
        <v>36100000</v>
      </c>
    </row>
    <row r="8" spans="1:34" s="14" customFormat="1" ht="16.5">
      <c r="A8" s="73">
        <v>3</v>
      </c>
      <c r="B8" s="20" t="s">
        <v>8</v>
      </c>
      <c r="C8" s="74">
        <v>2841945</v>
      </c>
      <c r="D8" s="75">
        <v>1492994</v>
      </c>
      <c r="E8" s="74">
        <v>81379</v>
      </c>
      <c r="F8" s="74">
        <v>816307</v>
      </c>
      <c r="G8" s="74">
        <v>1000000</v>
      </c>
      <c r="H8" s="74">
        <v>1000000</v>
      </c>
      <c r="I8" s="74">
        <v>500000</v>
      </c>
      <c r="J8" s="74">
        <v>500000</v>
      </c>
      <c r="K8" s="74">
        <v>500000</v>
      </c>
      <c r="L8" s="74">
        <v>500000</v>
      </c>
      <c r="M8" s="74">
        <v>500000</v>
      </c>
      <c r="N8" s="74">
        <v>500000</v>
      </c>
      <c r="O8" s="74">
        <v>500000</v>
      </c>
      <c r="P8" s="74">
        <v>500000</v>
      </c>
      <c r="Q8" s="74">
        <v>500000</v>
      </c>
      <c r="R8" s="74">
        <v>500000</v>
      </c>
      <c r="S8" s="74">
        <v>500000</v>
      </c>
      <c r="T8" s="74">
        <v>500000</v>
      </c>
      <c r="U8" s="74">
        <v>500000</v>
      </c>
      <c r="V8" s="74">
        <v>500000</v>
      </c>
      <c r="W8" s="74">
        <v>500000</v>
      </c>
      <c r="X8" s="74">
        <v>500000</v>
      </c>
      <c r="Y8" s="74">
        <v>500000</v>
      </c>
      <c r="Z8" s="74">
        <v>500000</v>
      </c>
      <c r="AA8" s="74">
        <v>500000</v>
      </c>
      <c r="AB8" s="74">
        <v>500000</v>
      </c>
      <c r="AC8" s="74">
        <v>500000</v>
      </c>
      <c r="AD8" s="74">
        <v>500000</v>
      </c>
      <c r="AE8" s="74">
        <v>500000</v>
      </c>
      <c r="AF8" s="74">
        <v>500000</v>
      </c>
      <c r="AG8" s="74">
        <v>500000</v>
      </c>
      <c r="AH8" s="74">
        <v>500000</v>
      </c>
    </row>
    <row r="9" spans="1:34" s="14" customFormat="1" ht="17.25" thickBot="1">
      <c r="A9" s="19">
        <v>4</v>
      </c>
      <c r="B9" s="20" t="s">
        <v>63</v>
      </c>
      <c r="C9" s="21"/>
      <c r="D9" s="22"/>
      <c r="E9" s="23">
        <v>60250</v>
      </c>
      <c r="F9" s="23">
        <v>600000</v>
      </c>
      <c r="G9" s="23">
        <v>500000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s="14" customFormat="1" ht="32.25" customHeight="1" thickBot="1">
      <c r="A10" s="11">
        <v>5</v>
      </c>
      <c r="B10" s="12" t="s">
        <v>9</v>
      </c>
      <c r="C10" s="13">
        <f>SUM(C11:C12)</f>
        <v>28920563</v>
      </c>
      <c r="D10" s="13">
        <f aca="true" t="shared" si="1" ref="D10:AH10">SUM(D11:D12)</f>
        <v>34360952</v>
      </c>
      <c r="E10" s="13">
        <f t="shared" si="1"/>
        <v>25243152</v>
      </c>
      <c r="F10" s="13">
        <f t="shared" si="1"/>
        <v>35077271</v>
      </c>
      <c r="G10" s="13">
        <f t="shared" si="1"/>
        <v>32510518</v>
      </c>
      <c r="H10" s="13">
        <f t="shared" si="1"/>
        <v>33740000</v>
      </c>
      <c r="I10" s="13">
        <f t="shared" si="1"/>
        <v>34540000</v>
      </c>
      <c r="J10" s="13">
        <f t="shared" si="1"/>
        <v>35070000</v>
      </c>
      <c r="K10" s="13">
        <f t="shared" si="1"/>
        <v>35430000</v>
      </c>
      <c r="L10" s="13">
        <f t="shared" si="1"/>
        <v>35600000</v>
      </c>
      <c r="M10" s="13">
        <f t="shared" si="1"/>
        <v>35600000</v>
      </c>
      <c r="N10" s="13">
        <f t="shared" si="1"/>
        <v>35600000</v>
      </c>
      <c r="O10" s="13">
        <f t="shared" si="1"/>
        <v>35600000</v>
      </c>
      <c r="P10" s="13">
        <f t="shared" si="1"/>
        <v>35600000</v>
      </c>
      <c r="Q10" s="13">
        <f t="shared" si="1"/>
        <v>35600000</v>
      </c>
      <c r="R10" s="13">
        <f t="shared" si="1"/>
        <v>35600000</v>
      </c>
      <c r="S10" s="13">
        <f t="shared" si="1"/>
        <v>35850000</v>
      </c>
      <c r="T10" s="13">
        <f t="shared" si="1"/>
        <v>35850000</v>
      </c>
      <c r="U10" s="13">
        <f t="shared" si="1"/>
        <v>36010000</v>
      </c>
      <c r="V10" s="13">
        <f t="shared" si="1"/>
        <v>36600000</v>
      </c>
      <c r="W10" s="13">
        <f t="shared" si="1"/>
        <v>36600000</v>
      </c>
      <c r="X10" s="13">
        <f t="shared" si="1"/>
        <v>36600000</v>
      </c>
      <c r="Y10" s="13">
        <f t="shared" si="1"/>
        <v>36600000</v>
      </c>
      <c r="Z10" s="13">
        <f t="shared" si="1"/>
        <v>36600000</v>
      </c>
      <c r="AA10" s="13">
        <f t="shared" si="1"/>
        <v>36600000</v>
      </c>
      <c r="AB10" s="13">
        <f t="shared" si="1"/>
        <v>36600000</v>
      </c>
      <c r="AC10" s="13">
        <f t="shared" si="1"/>
        <v>36600000</v>
      </c>
      <c r="AD10" s="13">
        <f t="shared" si="1"/>
        <v>36600000</v>
      </c>
      <c r="AE10" s="13">
        <f t="shared" si="1"/>
        <v>36600000</v>
      </c>
      <c r="AF10" s="13">
        <f t="shared" si="1"/>
        <v>36600000</v>
      </c>
      <c r="AG10" s="13">
        <f t="shared" si="1"/>
        <v>36600000</v>
      </c>
      <c r="AH10" s="13">
        <f t="shared" si="1"/>
        <v>36600000</v>
      </c>
    </row>
    <row r="11" spans="1:34" s="26" customFormat="1" ht="15.75">
      <c r="A11" s="24">
        <v>6</v>
      </c>
      <c r="B11" s="16" t="s">
        <v>64</v>
      </c>
      <c r="C11" s="25">
        <v>26590704</v>
      </c>
      <c r="D11" s="18">
        <v>31290233</v>
      </c>
      <c r="E11" s="17">
        <v>25022793</v>
      </c>
      <c r="F11" s="17">
        <v>33850986</v>
      </c>
      <c r="G11" s="17">
        <v>31510518</v>
      </c>
      <c r="H11" s="17">
        <v>32240000</v>
      </c>
      <c r="I11" s="17">
        <v>33040000</v>
      </c>
      <c r="J11" s="17">
        <v>33570000</v>
      </c>
      <c r="K11" s="17">
        <v>33930000</v>
      </c>
      <c r="L11" s="17">
        <v>34100000</v>
      </c>
      <c r="M11" s="17">
        <v>34100000</v>
      </c>
      <c r="N11" s="17">
        <v>34100000</v>
      </c>
      <c r="O11" s="17">
        <v>34100000</v>
      </c>
      <c r="P11" s="17">
        <v>34100000</v>
      </c>
      <c r="Q11" s="17">
        <v>34100000</v>
      </c>
      <c r="R11" s="17">
        <v>34100000</v>
      </c>
      <c r="S11" s="17">
        <v>34350000</v>
      </c>
      <c r="T11" s="17">
        <v>34350000</v>
      </c>
      <c r="U11" s="17">
        <v>34510000</v>
      </c>
      <c r="V11" s="17">
        <v>35100000</v>
      </c>
      <c r="W11" s="17">
        <v>35100000</v>
      </c>
      <c r="X11" s="17">
        <v>35100000</v>
      </c>
      <c r="Y11" s="17">
        <v>35100000</v>
      </c>
      <c r="Z11" s="17">
        <v>35100000</v>
      </c>
      <c r="AA11" s="17">
        <v>35100000</v>
      </c>
      <c r="AB11" s="17">
        <v>35100000</v>
      </c>
      <c r="AC11" s="17">
        <v>35100000</v>
      </c>
      <c r="AD11" s="17">
        <v>35100000</v>
      </c>
      <c r="AE11" s="17">
        <v>35100000</v>
      </c>
      <c r="AF11" s="17">
        <v>35100000</v>
      </c>
      <c r="AG11" s="17">
        <v>35100000</v>
      </c>
      <c r="AH11" s="17">
        <v>35100000</v>
      </c>
    </row>
    <row r="12" spans="1:34" s="26" customFormat="1" ht="15.75" thickBot="1">
      <c r="A12" s="19">
        <v>7</v>
      </c>
      <c r="B12" s="20" t="s">
        <v>10</v>
      </c>
      <c r="C12" s="21">
        <v>2329859</v>
      </c>
      <c r="D12" s="22">
        <v>3070719</v>
      </c>
      <c r="E12" s="23">
        <v>220359</v>
      </c>
      <c r="F12" s="23">
        <v>1226285</v>
      </c>
      <c r="G12" s="23">
        <v>1000000</v>
      </c>
      <c r="H12" s="23">
        <v>1500000</v>
      </c>
      <c r="I12" s="23">
        <v>1500000</v>
      </c>
      <c r="J12" s="23">
        <v>1500000</v>
      </c>
      <c r="K12" s="23">
        <v>1500000</v>
      </c>
      <c r="L12" s="23">
        <v>1500000</v>
      </c>
      <c r="M12" s="23">
        <v>1500000</v>
      </c>
      <c r="N12" s="23">
        <v>1500000</v>
      </c>
      <c r="O12" s="23">
        <v>1500000</v>
      </c>
      <c r="P12" s="23">
        <v>1500000</v>
      </c>
      <c r="Q12" s="23">
        <v>1500000</v>
      </c>
      <c r="R12" s="23">
        <v>1500000</v>
      </c>
      <c r="S12" s="23">
        <v>1500000</v>
      </c>
      <c r="T12" s="23">
        <v>1500000</v>
      </c>
      <c r="U12" s="23">
        <v>1500000</v>
      </c>
      <c r="V12" s="23">
        <v>1500000</v>
      </c>
      <c r="W12" s="23">
        <v>1500000</v>
      </c>
      <c r="X12" s="23">
        <v>1500000</v>
      </c>
      <c r="Y12" s="23">
        <v>1500000</v>
      </c>
      <c r="Z12" s="23">
        <v>1500000</v>
      </c>
      <c r="AA12" s="23">
        <v>1500000</v>
      </c>
      <c r="AB12" s="23">
        <v>1500000</v>
      </c>
      <c r="AC12" s="23">
        <v>1500000</v>
      </c>
      <c r="AD12" s="23">
        <v>1500000</v>
      </c>
      <c r="AE12" s="23">
        <v>1500000</v>
      </c>
      <c r="AF12" s="23">
        <v>1500000</v>
      </c>
      <c r="AG12" s="23">
        <v>1500000</v>
      </c>
      <c r="AH12" s="23">
        <v>1500000</v>
      </c>
    </row>
    <row r="13" spans="1:34" s="26" customFormat="1" ht="17.25" thickBot="1">
      <c r="A13" s="27">
        <v>8</v>
      </c>
      <c r="B13" s="28" t="s">
        <v>11</v>
      </c>
      <c r="C13" s="29">
        <f>SUM(C6-C10)</f>
        <v>313085</v>
      </c>
      <c r="D13" s="29">
        <f aca="true" t="shared" si="2" ref="D13:AG13">SUM(D6-D10)</f>
        <v>-2926310</v>
      </c>
      <c r="E13" s="29">
        <f t="shared" si="2"/>
        <v>1666044</v>
      </c>
      <c r="F13" s="29">
        <f t="shared" si="2"/>
        <v>56100</v>
      </c>
      <c r="G13" s="29">
        <f t="shared" si="2"/>
        <v>1489482</v>
      </c>
      <c r="H13" s="29">
        <f t="shared" si="2"/>
        <v>1110000</v>
      </c>
      <c r="I13" s="29">
        <f t="shared" si="2"/>
        <v>1000000</v>
      </c>
      <c r="J13" s="29">
        <f t="shared" si="2"/>
        <v>1000000</v>
      </c>
      <c r="K13" s="29">
        <f t="shared" si="2"/>
        <v>1000000</v>
      </c>
      <c r="L13" s="29">
        <f t="shared" si="2"/>
        <v>1000000</v>
      </c>
      <c r="M13" s="29">
        <f t="shared" si="2"/>
        <v>1000000</v>
      </c>
      <c r="N13" s="29">
        <f t="shared" si="2"/>
        <v>1000000</v>
      </c>
      <c r="O13" s="29">
        <f t="shared" si="2"/>
        <v>1000000</v>
      </c>
      <c r="P13" s="29">
        <f t="shared" si="2"/>
        <v>1000000</v>
      </c>
      <c r="Q13" s="29">
        <f t="shared" si="2"/>
        <v>1000000</v>
      </c>
      <c r="R13" s="29">
        <f t="shared" si="2"/>
        <v>1000000</v>
      </c>
      <c r="S13" s="29">
        <f t="shared" si="2"/>
        <v>750000</v>
      </c>
      <c r="T13" s="29">
        <f t="shared" si="2"/>
        <v>750000</v>
      </c>
      <c r="U13" s="29">
        <f t="shared" si="2"/>
        <v>590000</v>
      </c>
      <c r="V13" s="29">
        <f t="shared" si="2"/>
        <v>0</v>
      </c>
      <c r="W13" s="29">
        <f t="shared" si="2"/>
        <v>0</v>
      </c>
      <c r="X13" s="29">
        <f t="shared" si="2"/>
        <v>0</v>
      </c>
      <c r="Y13" s="29">
        <f t="shared" si="2"/>
        <v>0</v>
      </c>
      <c r="Z13" s="29">
        <f t="shared" si="2"/>
        <v>0</v>
      </c>
      <c r="AA13" s="29">
        <f t="shared" si="2"/>
        <v>0</v>
      </c>
      <c r="AB13" s="29">
        <f t="shared" si="2"/>
        <v>0</v>
      </c>
      <c r="AC13" s="29">
        <f t="shared" si="2"/>
        <v>0</v>
      </c>
      <c r="AD13" s="29">
        <f t="shared" si="2"/>
        <v>0</v>
      </c>
      <c r="AE13" s="29">
        <f t="shared" si="2"/>
        <v>0</v>
      </c>
      <c r="AF13" s="29">
        <f t="shared" si="2"/>
        <v>0</v>
      </c>
      <c r="AG13" s="29">
        <f t="shared" si="2"/>
        <v>0</v>
      </c>
      <c r="AH13" s="29">
        <f>SUM(AH6-AH10)</f>
        <v>0</v>
      </c>
    </row>
    <row r="14" spans="1:34" s="26" customFormat="1" ht="17.25" thickBot="1">
      <c r="A14" s="27">
        <v>9</v>
      </c>
      <c r="B14" s="28" t="s">
        <v>12</v>
      </c>
      <c r="C14" s="30">
        <f>SUM(C15-C28)</f>
        <v>-134315</v>
      </c>
      <c r="D14" s="30">
        <f aca="true" t="shared" si="3" ref="D14:AH14">SUM(D15-D28)</f>
        <v>3777490</v>
      </c>
      <c r="E14" s="30">
        <f t="shared" si="3"/>
        <v>559313</v>
      </c>
      <c r="F14" s="30">
        <f t="shared" si="3"/>
        <v>-56100</v>
      </c>
      <c r="G14" s="30">
        <f t="shared" si="3"/>
        <v>-1489166</v>
      </c>
      <c r="H14" s="30">
        <f t="shared" si="3"/>
        <v>-1110000</v>
      </c>
      <c r="I14" s="30">
        <f t="shared" si="3"/>
        <v>-1000000</v>
      </c>
      <c r="J14" s="30">
        <f t="shared" si="3"/>
        <v>-1000000</v>
      </c>
      <c r="K14" s="30">
        <f t="shared" si="3"/>
        <v>-1000000</v>
      </c>
      <c r="L14" s="30">
        <f t="shared" si="3"/>
        <v>-1000000</v>
      </c>
      <c r="M14" s="30">
        <f t="shared" si="3"/>
        <v>-1000000</v>
      </c>
      <c r="N14" s="30">
        <f t="shared" si="3"/>
        <v>-1000000</v>
      </c>
      <c r="O14" s="30">
        <f t="shared" si="3"/>
        <v>-1000000</v>
      </c>
      <c r="P14" s="30">
        <f t="shared" si="3"/>
        <v>-1000000</v>
      </c>
      <c r="Q14" s="30">
        <f t="shared" si="3"/>
        <v>-1000000</v>
      </c>
      <c r="R14" s="30">
        <f t="shared" si="3"/>
        <v>-1000000</v>
      </c>
      <c r="S14" s="30">
        <f t="shared" si="3"/>
        <v>-750000</v>
      </c>
      <c r="T14" s="30">
        <f t="shared" si="3"/>
        <v>-750000</v>
      </c>
      <c r="U14" s="30">
        <f t="shared" si="3"/>
        <v>-590000</v>
      </c>
      <c r="V14" s="30">
        <f t="shared" si="3"/>
        <v>0</v>
      </c>
      <c r="W14" s="30">
        <f t="shared" si="3"/>
        <v>0</v>
      </c>
      <c r="X14" s="30">
        <f t="shared" si="3"/>
        <v>0</v>
      </c>
      <c r="Y14" s="30">
        <f t="shared" si="3"/>
        <v>0</v>
      </c>
      <c r="Z14" s="30">
        <f t="shared" si="3"/>
        <v>0</v>
      </c>
      <c r="AA14" s="30">
        <f t="shared" si="3"/>
        <v>0</v>
      </c>
      <c r="AB14" s="30">
        <f t="shared" si="3"/>
        <v>0</v>
      </c>
      <c r="AC14" s="30">
        <f t="shared" si="3"/>
        <v>0</v>
      </c>
      <c r="AD14" s="30">
        <f t="shared" si="3"/>
        <v>0</v>
      </c>
      <c r="AE14" s="30">
        <f t="shared" si="3"/>
        <v>0</v>
      </c>
      <c r="AF14" s="30">
        <f t="shared" si="3"/>
        <v>0</v>
      </c>
      <c r="AG14" s="30">
        <f t="shared" si="3"/>
        <v>0</v>
      </c>
      <c r="AH14" s="30">
        <f t="shared" si="3"/>
        <v>0</v>
      </c>
    </row>
    <row r="15" spans="1:34" s="26" customFormat="1" ht="32.25" customHeight="1" thickBot="1">
      <c r="A15" s="11">
        <v>10</v>
      </c>
      <c r="B15" s="31" t="s">
        <v>13</v>
      </c>
      <c r="C15" s="32">
        <f>SUM(C16+C18+C20+C21+C23+C25+C26)</f>
        <v>7200654</v>
      </c>
      <c r="D15" s="32">
        <f aca="true" t="shared" si="4" ref="D15:AH15">SUM(D16+D18+D20+D21+D23+D25+D26)</f>
        <v>4768771</v>
      </c>
      <c r="E15" s="32">
        <f t="shared" si="4"/>
        <v>851180</v>
      </c>
      <c r="F15" s="32">
        <f t="shared" si="4"/>
        <v>653900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32">
        <f t="shared" si="4"/>
        <v>0</v>
      </c>
      <c r="O15" s="32">
        <f t="shared" si="4"/>
        <v>0</v>
      </c>
      <c r="P15" s="32">
        <f t="shared" si="4"/>
        <v>0</v>
      </c>
      <c r="Q15" s="32">
        <f t="shared" si="4"/>
        <v>0</v>
      </c>
      <c r="R15" s="32">
        <f t="shared" si="4"/>
        <v>0</v>
      </c>
      <c r="S15" s="32">
        <f t="shared" si="4"/>
        <v>0</v>
      </c>
      <c r="T15" s="32">
        <f t="shared" si="4"/>
        <v>0</v>
      </c>
      <c r="U15" s="32">
        <f t="shared" si="4"/>
        <v>0</v>
      </c>
      <c r="V15" s="32">
        <f t="shared" si="4"/>
        <v>0</v>
      </c>
      <c r="W15" s="32">
        <f t="shared" si="4"/>
        <v>0</v>
      </c>
      <c r="X15" s="32">
        <f t="shared" si="4"/>
        <v>0</v>
      </c>
      <c r="Y15" s="32">
        <f t="shared" si="4"/>
        <v>0</v>
      </c>
      <c r="Z15" s="32">
        <f t="shared" si="4"/>
        <v>0</v>
      </c>
      <c r="AA15" s="32">
        <f t="shared" si="4"/>
        <v>0</v>
      </c>
      <c r="AB15" s="32">
        <f t="shared" si="4"/>
        <v>0</v>
      </c>
      <c r="AC15" s="32">
        <f t="shared" si="4"/>
        <v>0</v>
      </c>
      <c r="AD15" s="32">
        <f t="shared" si="4"/>
        <v>0</v>
      </c>
      <c r="AE15" s="32">
        <f t="shared" si="4"/>
        <v>0</v>
      </c>
      <c r="AF15" s="32">
        <f t="shared" si="4"/>
        <v>0</v>
      </c>
      <c r="AG15" s="32">
        <f t="shared" si="4"/>
        <v>0</v>
      </c>
      <c r="AH15" s="32">
        <f t="shared" si="4"/>
        <v>0</v>
      </c>
    </row>
    <row r="16" spans="1:34" s="26" customFormat="1" ht="31.5">
      <c r="A16" s="24">
        <v>11</v>
      </c>
      <c r="B16" s="33" t="s">
        <v>14</v>
      </c>
      <c r="C16" s="34"/>
      <c r="D16" s="3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</row>
    <row r="17" spans="1:34" s="26" customFormat="1" ht="25.5">
      <c r="A17" s="24">
        <v>12</v>
      </c>
      <c r="B17" s="37" t="s">
        <v>15</v>
      </c>
      <c r="C17" s="38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</row>
    <row r="18" spans="1:34" s="26" customFormat="1" ht="31.5">
      <c r="A18" s="24">
        <v>13</v>
      </c>
      <c r="B18" s="39" t="s">
        <v>16</v>
      </c>
      <c r="C18" s="38"/>
      <c r="D18" s="35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</row>
    <row r="19" spans="1:34" s="26" customFormat="1" ht="25.5">
      <c r="A19" s="24">
        <v>14</v>
      </c>
      <c r="B19" s="44" t="s">
        <v>17</v>
      </c>
      <c r="C19" s="38"/>
      <c r="D19" s="3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</row>
    <row r="20" spans="1:34" s="26" customFormat="1" ht="15.75">
      <c r="A20" s="24">
        <v>15</v>
      </c>
      <c r="B20" s="40" t="s">
        <v>18</v>
      </c>
      <c r="C20" s="34"/>
      <c r="D20" s="35"/>
      <c r="E20" s="36"/>
      <c r="F20" s="36">
        <v>203900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</row>
    <row r="21" spans="1:34" s="26" customFormat="1" ht="31.5">
      <c r="A21" s="24">
        <v>16</v>
      </c>
      <c r="B21" s="40" t="s">
        <v>19</v>
      </c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</row>
    <row r="22" spans="1:34" s="26" customFormat="1" ht="15">
      <c r="A22" s="24">
        <v>17</v>
      </c>
      <c r="B22" s="44" t="s">
        <v>20</v>
      </c>
      <c r="C22" s="38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</row>
    <row r="23" spans="1:34" s="26" customFormat="1" ht="47.25">
      <c r="A23" s="24">
        <v>18</v>
      </c>
      <c r="B23" s="33" t="s">
        <v>21</v>
      </c>
      <c r="C23" s="38">
        <v>750000</v>
      </c>
      <c r="D23" s="35">
        <v>4590000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</row>
    <row r="24" spans="1:34" s="26" customFormat="1" ht="25.5">
      <c r="A24" s="24">
        <v>19</v>
      </c>
      <c r="B24" s="37" t="s">
        <v>22</v>
      </c>
      <c r="C24" s="38"/>
      <c r="D24" s="35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</row>
    <row r="25" spans="1:34" s="26" customFormat="1" ht="15.75">
      <c r="A25" s="24">
        <v>20</v>
      </c>
      <c r="B25" s="33" t="s">
        <v>23</v>
      </c>
      <c r="C25" s="38"/>
      <c r="D25" s="35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</row>
    <row r="26" spans="1:34" s="26" customFormat="1" ht="31.5">
      <c r="A26" s="24">
        <v>21</v>
      </c>
      <c r="B26" s="33" t="s">
        <v>24</v>
      </c>
      <c r="C26" s="38">
        <v>6450654</v>
      </c>
      <c r="D26" s="35">
        <v>178771</v>
      </c>
      <c r="E26" s="36">
        <v>851180</v>
      </c>
      <c r="F26" s="36">
        <v>450000</v>
      </c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</row>
    <row r="27" spans="1:34" s="26" customFormat="1" ht="15.75" thickBot="1">
      <c r="A27" s="24">
        <v>22</v>
      </c>
      <c r="B27" s="37" t="s">
        <v>25</v>
      </c>
      <c r="C27" s="41"/>
      <c r="D27" s="22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</row>
    <row r="28" spans="1:34" s="26" customFormat="1" ht="33.75" thickBot="1">
      <c r="A28" s="11">
        <v>23</v>
      </c>
      <c r="B28" s="31" t="s">
        <v>26</v>
      </c>
      <c r="C28" s="32">
        <f>SUM(C29+C31+C33+C34+C35+C37)</f>
        <v>7334969</v>
      </c>
      <c r="D28" s="32">
        <f aca="true" t="shared" si="5" ref="D28:AH28">SUM(D29+D31+D33+D34+D35+D37)</f>
        <v>991281</v>
      </c>
      <c r="E28" s="32">
        <f t="shared" si="5"/>
        <v>291867</v>
      </c>
      <c r="F28" s="32">
        <f t="shared" si="5"/>
        <v>710000</v>
      </c>
      <c r="G28" s="32">
        <f t="shared" si="5"/>
        <v>1489166</v>
      </c>
      <c r="H28" s="32">
        <f t="shared" si="5"/>
        <v>1110000</v>
      </c>
      <c r="I28" s="32">
        <f t="shared" si="5"/>
        <v>1000000</v>
      </c>
      <c r="J28" s="32">
        <f t="shared" si="5"/>
        <v>1000000</v>
      </c>
      <c r="K28" s="32">
        <f t="shared" si="5"/>
        <v>1000000</v>
      </c>
      <c r="L28" s="32">
        <f t="shared" si="5"/>
        <v>1000000</v>
      </c>
      <c r="M28" s="32">
        <f t="shared" si="5"/>
        <v>1000000</v>
      </c>
      <c r="N28" s="32">
        <f t="shared" si="5"/>
        <v>1000000</v>
      </c>
      <c r="O28" s="32">
        <f t="shared" si="5"/>
        <v>1000000</v>
      </c>
      <c r="P28" s="32">
        <f t="shared" si="5"/>
        <v>1000000</v>
      </c>
      <c r="Q28" s="32">
        <f t="shared" si="5"/>
        <v>1000000</v>
      </c>
      <c r="R28" s="32">
        <f t="shared" si="5"/>
        <v>1000000</v>
      </c>
      <c r="S28" s="32">
        <f t="shared" si="5"/>
        <v>750000</v>
      </c>
      <c r="T28" s="32">
        <f t="shared" si="5"/>
        <v>750000</v>
      </c>
      <c r="U28" s="32">
        <f t="shared" si="5"/>
        <v>590000</v>
      </c>
      <c r="V28" s="32">
        <f t="shared" si="5"/>
        <v>0</v>
      </c>
      <c r="W28" s="32">
        <f t="shared" si="5"/>
        <v>0</v>
      </c>
      <c r="X28" s="32">
        <f t="shared" si="5"/>
        <v>0</v>
      </c>
      <c r="Y28" s="32">
        <f t="shared" si="5"/>
        <v>0</v>
      </c>
      <c r="Z28" s="32">
        <f t="shared" si="5"/>
        <v>0</v>
      </c>
      <c r="AA28" s="32">
        <f t="shared" si="5"/>
        <v>0</v>
      </c>
      <c r="AB28" s="32">
        <f t="shared" si="5"/>
        <v>0</v>
      </c>
      <c r="AC28" s="32">
        <f t="shared" si="5"/>
        <v>0</v>
      </c>
      <c r="AD28" s="32">
        <f t="shared" si="5"/>
        <v>0</v>
      </c>
      <c r="AE28" s="32">
        <f t="shared" si="5"/>
        <v>0</v>
      </c>
      <c r="AF28" s="32">
        <f t="shared" si="5"/>
        <v>0</v>
      </c>
      <c r="AG28" s="32">
        <f t="shared" si="5"/>
        <v>0</v>
      </c>
      <c r="AH28" s="32">
        <f t="shared" si="5"/>
        <v>0</v>
      </c>
    </row>
    <row r="29" spans="1:34" s="26" customFormat="1" ht="31.5">
      <c r="A29" s="15">
        <v>24</v>
      </c>
      <c r="B29" s="33" t="s">
        <v>27</v>
      </c>
      <c r="C29" s="34">
        <v>724969</v>
      </c>
      <c r="D29" s="35">
        <v>381281</v>
      </c>
      <c r="E29" s="36">
        <v>291867</v>
      </c>
      <c r="F29" s="36"/>
      <c r="G29" s="36">
        <v>379166</v>
      </c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</row>
    <row r="30" spans="1:34" s="26" customFormat="1" ht="25.5">
      <c r="A30" s="19">
        <v>25</v>
      </c>
      <c r="B30" s="37" t="s">
        <v>28</v>
      </c>
      <c r="C30" s="38"/>
      <c r="D30" s="35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</row>
    <row r="31" spans="1:34" s="14" customFormat="1" ht="31.5">
      <c r="A31" s="42">
        <v>26</v>
      </c>
      <c r="B31" s="43" t="s">
        <v>29</v>
      </c>
      <c r="C31" s="38"/>
      <c r="D31" s="35"/>
      <c r="E31" s="36"/>
      <c r="F31" s="36">
        <v>350000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</row>
    <row r="32" spans="1:34" s="14" customFormat="1" ht="25.5">
      <c r="A32" s="19">
        <v>27</v>
      </c>
      <c r="B32" s="37" t="s">
        <v>30</v>
      </c>
      <c r="C32" s="38"/>
      <c r="D32" s="3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</row>
    <row r="33" spans="1:34" s="26" customFormat="1" ht="15.75">
      <c r="A33" s="42">
        <v>28</v>
      </c>
      <c r="B33" s="40" t="s">
        <v>31</v>
      </c>
      <c r="C33" s="34"/>
      <c r="D33" s="35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</row>
    <row r="34" spans="1:34" s="26" customFormat="1" ht="15.75">
      <c r="A34" s="19">
        <v>29</v>
      </c>
      <c r="B34" s="40" t="s">
        <v>32</v>
      </c>
      <c r="C34" s="34"/>
      <c r="D34" s="35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</row>
    <row r="35" spans="1:34" s="26" customFormat="1" ht="31.5">
      <c r="A35" s="42">
        <v>30</v>
      </c>
      <c r="B35" s="33" t="s">
        <v>33</v>
      </c>
      <c r="C35" s="34">
        <v>6610000</v>
      </c>
      <c r="D35" s="35">
        <v>610000</v>
      </c>
      <c r="E35" s="36"/>
      <c r="F35" s="36">
        <v>360000</v>
      </c>
      <c r="G35" s="36">
        <v>1110000</v>
      </c>
      <c r="H35" s="36">
        <v>1110000</v>
      </c>
      <c r="I35" s="36">
        <v>1000000</v>
      </c>
      <c r="J35" s="36">
        <v>1000000</v>
      </c>
      <c r="K35" s="36">
        <v>1000000</v>
      </c>
      <c r="L35" s="36">
        <v>1000000</v>
      </c>
      <c r="M35" s="36">
        <v>1000000</v>
      </c>
      <c r="N35" s="36">
        <v>1000000</v>
      </c>
      <c r="O35" s="36">
        <v>1000000</v>
      </c>
      <c r="P35" s="36">
        <v>1000000</v>
      </c>
      <c r="Q35" s="36">
        <v>1000000</v>
      </c>
      <c r="R35" s="36">
        <v>1000000</v>
      </c>
      <c r="S35" s="36">
        <v>750000</v>
      </c>
      <c r="T35" s="36">
        <v>750000</v>
      </c>
      <c r="U35" s="36">
        <v>590000</v>
      </c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</row>
    <row r="36" spans="1:34" s="26" customFormat="1" ht="25.5">
      <c r="A36" s="19">
        <v>31</v>
      </c>
      <c r="B36" s="37" t="s">
        <v>34</v>
      </c>
      <c r="C36" s="38"/>
      <c r="D36" s="35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</row>
    <row r="37" spans="1:34" s="26" customFormat="1" ht="15.75">
      <c r="A37" s="42">
        <v>32</v>
      </c>
      <c r="B37" s="33" t="s">
        <v>35</v>
      </c>
      <c r="C37" s="34"/>
      <c r="D37" s="35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</row>
    <row r="38" spans="1:34" s="26" customFormat="1" ht="17.25" thickBot="1">
      <c r="A38" s="42">
        <v>33</v>
      </c>
      <c r="B38" s="45" t="s">
        <v>36</v>
      </c>
      <c r="C38" s="46"/>
      <c r="D38" s="47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</row>
    <row r="39" spans="1:34" s="14" customFormat="1" ht="33.75" thickBot="1">
      <c r="A39" s="11">
        <v>34</v>
      </c>
      <c r="B39" s="31" t="s">
        <v>37</v>
      </c>
      <c r="C39" s="13">
        <f>SUM(C40+C41+C42+C43+C47+C44)</f>
        <v>11814999</v>
      </c>
      <c r="D39" s="13">
        <f aca="true" t="shared" si="6" ref="D39:AH39">SUM(D40+D41+D42+D43+D47+D44)</f>
        <v>15400338</v>
      </c>
      <c r="E39" s="13">
        <f t="shared" si="6"/>
        <v>0</v>
      </c>
      <c r="F39" s="13">
        <f t="shared" si="6"/>
        <v>0</v>
      </c>
      <c r="G39" s="13">
        <f t="shared" si="6"/>
        <v>13200000</v>
      </c>
      <c r="H39" s="13">
        <f t="shared" si="6"/>
        <v>12090000</v>
      </c>
      <c r="I39" s="13">
        <f t="shared" si="6"/>
        <v>11090000</v>
      </c>
      <c r="J39" s="13">
        <f t="shared" si="6"/>
        <v>10090000</v>
      </c>
      <c r="K39" s="13">
        <f t="shared" si="6"/>
        <v>9090000</v>
      </c>
      <c r="L39" s="13">
        <f t="shared" si="6"/>
        <v>8090000</v>
      </c>
      <c r="M39" s="13">
        <f t="shared" si="6"/>
        <v>7090000</v>
      </c>
      <c r="N39" s="13">
        <f t="shared" si="6"/>
        <v>6090000</v>
      </c>
      <c r="O39" s="13">
        <f t="shared" si="6"/>
        <v>5090000</v>
      </c>
      <c r="P39" s="13">
        <f t="shared" si="6"/>
        <v>4090000</v>
      </c>
      <c r="Q39" s="13">
        <f t="shared" si="6"/>
        <v>3090000</v>
      </c>
      <c r="R39" s="13">
        <f t="shared" si="6"/>
        <v>2090000</v>
      </c>
      <c r="S39" s="13">
        <f t="shared" si="6"/>
        <v>1340000</v>
      </c>
      <c r="T39" s="13">
        <f t="shared" si="6"/>
        <v>590000</v>
      </c>
      <c r="U39" s="13">
        <f t="shared" si="6"/>
        <v>0</v>
      </c>
      <c r="V39" s="13">
        <f t="shared" si="6"/>
        <v>0</v>
      </c>
      <c r="W39" s="13">
        <f t="shared" si="6"/>
        <v>0</v>
      </c>
      <c r="X39" s="13">
        <f t="shared" si="6"/>
        <v>0</v>
      </c>
      <c r="Y39" s="13">
        <f t="shared" si="6"/>
        <v>0</v>
      </c>
      <c r="Z39" s="13">
        <f t="shared" si="6"/>
        <v>0</v>
      </c>
      <c r="AA39" s="13">
        <f t="shared" si="6"/>
        <v>0</v>
      </c>
      <c r="AB39" s="13">
        <f t="shared" si="6"/>
        <v>0</v>
      </c>
      <c r="AC39" s="13">
        <f t="shared" si="6"/>
        <v>0</v>
      </c>
      <c r="AD39" s="13">
        <f t="shared" si="6"/>
        <v>0</v>
      </c>
      <c r="AE39" s="13">
        <f t="shared" si="6"/>
        <v>0</v>
      </c>
      <c r="AF39" s="13">
        <f t="shared" si="6"/>
        <v>0</v>
      </c>
      <c r="AG39" s="13">
        <f t="shared" si="6"/>
        <v>0</v>
      </c>
      <c r="AH39" s="13">
        <f t="shared" si="6"/>
        <v>0</v>
      </c>
    </row>
    <row r="40" spans="1:34" s="26" customFormat="1" ht="15.75">
      <c r="A40" s="42">
        <v>35</v>
      </c>
      <c r="B40" s="48" t="s">
        <v>38</v>
      </c>
      <c r="C40" s="36">
        <v>10690000</v>
      </c>
      <c r="D40" s="35">
        <v>14670000</v>
      </c>
      <c r="E40" s="36"/>
      <c r="F40" s="36"/>
      <c r="G40" s="36">
        <v>13200000</v>
      </c>
      <c r="H40" s="36">
        <v>12090000</v>
      </c>
      <c r="I40" s="36">
        <v>11090000</v>
      </c>
      <c r="J40" s="36">
        <v>10090000</v>
      </c>
      <c r="K40" s="36">
        <v>9090000</v>
      </c>
      <c r="L40" s="36">
        <v>8090000</v>
      </c>
      <c r="M40" s="36">
        <v>7090000</v>
      </c>
      <c r="N40" s="36">
        <v>6090000</v>
      </c>
      <c r="O40" s="36">
        <v>5090000</v>
      </c>
      <c r="P40" s="36">
        <v>4090000</v>
      </c>
      <c r="Q40" s="36">
        <v>3090000</v>
      </c>
      <c r="R40" s="36">
        <v>2090000</v>
      </c>
      <c r="S40" s="36">
        <v>1340000</v>
      </c>
      <c r="T40" s="36">
        <v>590000</v>
      </c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</row>
    <row r="41" spans="1:34" s="26" customFormat="1" ht="15.75">
      <c r="A41" s="42">
        <v>36</v>
      </c>
      <c r="B41" s="48" t="s">
        <v>39</v>
      </c>
      <c r="C41" s="36">
        <v>1110447</v>
      </c>
      <c r="D41" s="35">
        <v>729166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</row>
    <row r="42" spans="1:34" s="26" customFormat="1" ht="15.75">
      <c r="A42" s="42">
        <v>37</v>
      </c>
      <c r="B42" s="49" t="s">
        <v>40</v>
      </c>
      <c r="C42" s="50">
        <v>0</v>
      </c>
      <c r="D42" s="35">
        <v>0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</row>
    <row r="43" spans="1:34" s="26" customFormat="1" ht="18.75">
      <c r="A43" s="42">
        <v>38</v>
      </c>
      <c r="B43" s="49" t="s">
        <v>41</v>
      </c>
      <c r="C43" s="50">
        <v>0</v>
      </c>
      <c r="D43" s="35">
        <v>0</v>
      </c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</row>
    <row r="44" spans="1:34" s="26" customFormat="1" ht="31.5">
      <c r="A44" s="42">
        <v>39</v>
      </c>
      <c r="B44" s="51" t="s">
        <v>42</v>
      </c>
      <c r="C44" s="50">
        <f>SUM(C45:C46)</f>
        <v>14552</v>
      </c>
      <c r="D44" s="50">
        <f aca="true" t="shared" si="7" ref="D44:AH44">SUM(D45:D46)</f>
        <v>1172</v>
      </c>
      <c r="E44" s="50">
        <f t="shared" si="7"/>
        <v>0</v>
      </c>
      <c r="F44" s="50">
        <f t="shared" si="7"/>
        <v>0</v>
      </c>
      <c r="G44" s="50">
        <f t="shared" si="7"/>
        <v>0</v>
      </c>
      <c r="H44" s="50">
        <f t="shared" si="7"/>
        <v>0</v>
      </c>
      <c r="I44" s="50">
        <f t="shared" si="7"/>
        <v>0</v>
      </c>
      <c r="J44" s="50">
        <f t="shared" si="7"/>
        <v>0</v>
      </c>
      <c r="K44" s="50">
        <f t="shared" si="7"/>
        <v>0</v>
      </c>
      <c r="L44" s="50">
        <f t="shared" si="7"/>
        <v>0</v>
      </c>
      <c r="M44" s="50">
        <f t="shared" si="7"/>
        <v>0</v>
      </c>
      <c r="N44" s="50">
        <f t="shared" si="7"/>
        <v>0</v>
      </c>
      <c r="O44" s="50">
        <f t="shared" si="7"/>
        <v>0</v>
      </c>
      <c r="P44" s="50">
        <f t="shared" si="7"/>
        <v>0</v>
      </c>
      <c r="Q44" s="50">
        <f t="shared" si="7"/>
        <v>0</v>
      </c>
      <c r="R44" s="50">
        <f t="shared" si="7"/>
        <v>0</v>
      </c>
      <c r="S44" s="50">
        <f t="shared" si="7"/>
        <v>0</v>
      </c>
      <c r="T44" s="50">
        <f t="shared" si="7"/>
        <v>0</v>
      </c>
      <c r="U44" s="50">
        <f t="shared" si="7"/>
        <v>0</v>
      </c>
      <c r="V44" s="50">
        <f t="shared" si="7"/>
        <v>0</v>
      </c>
      <c r="W44" s="50">
        <f t="shared" si="7"/>
        <v>0</v>
      </c>
      <c r="X44" s="50">
        <f t="shared" si="7"/>
        <v>0</v>
      </c>
      <c r="Y44" s="50">
        <f t="shared" si="7"/>
        <v>0</v>
      </c>
      <c r="Z44" s="50">
        <f t="shared" si="7"/>
        <v>0</v>
      </c>
      <c r="AA44" s="50">
        <f t="shared" si="7"/>
        <v>0</v>
      </c>
      <c r="AB44" s="50">
        <f t="shared" si="7"/>
        <v>0</v>
      </c>
      <c r="AC44" s="50">
        <f t="shared" si="7"/>
        <v>0</v>
      </c>
      <c r="AD44" s="50">
        <f t="shared" si="7"/>
        <v>0</v>
      </c>
      <c r="AE44" s="50">
        <f t="shared" si="7"/>
        <v>0</v>
      </c>
      <c r="AF44" s="50">
        <f t="shared" si="7"/>
        <v>0</v>
      </c>
      <c r="AG44" s="50">
        <f t="shared" si="7"/>
        <v>0</v>
      </c>
      <c r="AH44" s="50">
        <f t="shared" si="7"/>
        <v>0</v>
      </c>
    </row>
    <row r="45" spans="1:34" s="26" customFormat="1" ht="25.5">
      <c r="A45" s="42">
        <v>40</v>
      </c>
      <c r="B45" s="54" t="s">
        <v>43</v>
      </c>
      <c r="C45" s="50"/>
      <c r="D45" s="52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</row>
    <row r="46" spans="1:34" s="26" customFormat="1" ht="25.5">
      <c r="A46" s="42">
        <v>41</v>
      </c>
      <c r="B46" s="72" t="s">
        <v>44</v>
      </c>
      <c r="C46" s="50">
        <v>14552</v>
      </c>
      <c r="D46" s="52">
        <v>1172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</row>
    <row r="47" spans="1:34" s="26" customFormat="1" ht="47.25">
      <c r="A47" s="106">
        <v>42</v>
      </c>
      <c r="B47" s="55" t="s">
        <v>45</v>
      </c>
      <c r="C47" s="50">
        <f>SUM(C48:C50)</f>
        <v>0</v>
      </c>
      <c r="D47" s="50">
        <f aca="true" t="shared" si="8" ref="D47:AH47">SUM(D48:D50)</f>
        <v>0</v>
      </c>
      <c r="E47" s="50">
        <f t="shared" si="8"/>
        <v>0</v>
      </c>
      <c r="F47" s="50">
        <f t="shared" si="8"/>
        <v>0</v>
      </c>
      <c r="G47" s="50">
        <f t="shared" si="8"/>
        <v>0</v>
      </c>
      <c r="H47" s="50">
        <f t="shared" si="8"/>
        <v>0</v>
      </c>
      <c r="I47" s="50">
        <f t="shared" si="8"/>
        <v>0</v>
      </c>
      <c r="J47" s="50">
        <f t="shared" si="8"/>
        <v>0</v>
      </c>
      <c r="K47" s="50">
        <f t="shared" si="8"/>
        <v>0</v>
      </c>
      <c r="L47" s="50">
        <f t="shared" si="8"/>
        <v>0</v>
      </c>
      <c r="M47" s="50">
        <f t="shared" si="8"/>
        <v>0</v>
      </c>
      <c r="N47" s="50">
        <f t="shared" si="8"/>
        <v>0</v>
      </c>
      <c r="O47" s="50">
        <f t="shared" si="8"/>
        <v>0</v>
      </c>
      <c r="P47" s="50">
        <f t="shared" si="8"/>
        <v>0</v>
      </c>
      <c r="Q47" s="50">
        <f t="shared" si="8"/>
        <v>0</v>
      </c>
      <c r="R47" s="50">
        <f t="shared" si="8"/>
        <v>0</v>
      </c>
      <c r="S47" s="50">
        <f t="shared" si="8"/>
        <v>0</v>
      </c>
      <c r="T47" s="50">
        <f t="shared" si="8"/>
        <v>0</v>
      </c>
      <c r="U47" s="50">
        <f t="shared" si="8"/>
        <v>0</v>
      </c>
      <c r="V47" s="50">
        <f t="shared" si="8"/>
        <v>0</v>
      </c>
      <c r="W47" s="50">
        <f t="shared" si="8"/>
        <v>0</v>
      </c>
      <c r="X47" s="50">
        <f t="shared" si="8"/>
        <v>0</v>
      </c>
      <c r="Y47" s="50">
        <f t="shared" si="8"/>
        <v>0</v>
      </c>
      <c r="Z47" s="50">
        <f t="shared" si="8"/>
        <v>0</v>
      </c>
      <c r="AA47" s="50">
        <f t="shared" si="8"/>
        <v>0</v>
      </c>
      <c r="AB47" s="50">
        <f t="shared" si="8"/>
        <v>0</v>
      </c>
      <c r="AC47" s="50">
        <f t="shared" si="8"/>
        <v>0</v>
      </c>
      <c r="AD47" s="50">
        <f t="shared" si="8"/>
        <v>0</v>
      </c>
      <c r="AE47" s="50">
        <f t="shared" si="8"/>
        <v>0</v>
      </c>
      <c r="AF47" s="50">
        <f t="shared" si="8"/>
        <v>0</v>
      </c>
      <c r="AG47" s="50">
        <f t="shared" si="8"/>
        <v>0</v>
      </c>
      <c r="AH47" s="50">
        <f t="shared" si="8"/>
        <v>0</v>
      </c>
    </row>
    <row r="48" spans="1:34" s="26" customFormat="1" ht="15">
      <c r="A48" s="107"/>
      <c r="B48" s="56" t="s">
        <v>46</v>
      </c>
      <c r="C48" s="50"/>
      <c r="D48" s="52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</row>
    <row r="49" spans="1:34" s="26" customFormat="1" ht="15">
      <c r="A49" s="107"/>
      <c r="B49" s="56" t="s">
        <v>47</v>
      </c>
      <c r="C49" s="50"/>
      <c r="D49" s="52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</row>
    <row r="50" spans="1:34" s="26" customFormat="1" ht="15.75" thickBot="1">
      <c r="A50" s="107"/>
      <c r="B50" s="56" t="s">
        <v>48</v>
      </c>
      <c r="C50" s="57"/>
      <c r="D50" s="58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</row>
    <row r="51" spans="1:34" s="14" customFormat="1" ht="33.75" thickBot="1">
      <c r="A51" s="11">
        <v>43</v>
      </c>
      <c r="B51" s="31" t="s">
        <v>73</v>
      </c>
      <c r="C51" s="94">
        <f>SUM(C39/C6)</f>
        <v>0.4041575310751501</v>
      </c>
      <c r="D51" s="94">
        <f aca="true" t="shared" si="9" ref="D51:AG51">SUM(D39/D6)</f>
        <v>0.48991612501901566</v>
      </c>
      <c r="E51" s="94">
        <f t="shared" si="9"/>
        <v>0</v>
      </c>
      <c r="F51" s="94">
        <f t="shared" si="9"/>
        <v>0</v>
      </c>
      <c r="G51" s="94">
        <f t="shared" si="9"/>
        <v>0.38823529411764707</v>
      </c>
      <c r="H51" s="94">
        <f t="shared" si="9"/>
        <v>0.34691535150645625</v>
      </c>
      <c r="I51" s="94">
        <f t="shared" si="9"/>
        <v>0.3120427687113112</v>
      </c>
      <c r="J51" s="94">
        <f t="shared" si="9"/>
        <v>0.27973385084557806</v>
      </c>
      <c r="K51" s="94">
        <f t="shared" si="9"/>
        <v>0.24951962668130662</v>
      </c>
      <c r="L51" s="94">
        <f t="shared" si="9"/>
        <v>0.2210382513661202</v>
      </c>
      <c r="M51" s="94">
        <f t="shared" si="9"/>
        <v>0.1937158469945355</v>
      </c>
      <c r="N51" s="94">
        <f t="shared" si="9"/>
        <v>0.16639344262295083</v>
      </c>
      <c r="O51" s="94">
        <f t="shared" si="9"/>
        <v>0.13907103825136613</v>
      </c>
      <c r="P51" s="94">
        <f t="shared" si="9"/>
        <v>0.11174863387978141</v>
      </c>
      <c r="Q51" s="94">
        <f t="shared" si="9"/>
        <v>0.08442622950819673</v>
      </c>
      <c r="R51" s="94">
        <f t="shared" si="9"/>
        <v>0.057103825136612024</v>
      </c>
      <c r="S51" s="94">
        <f t="shared" si="9"/>
        <v>0.0366120218579235</v>
      </c>
      <c r="T51" s="94">
        <f t="shared" si="9"/>
        <v>0.01612021857923497</v>
      </c>
      <c r="U51" s="94">
        <f t="shared" si="9"/>
        <v>0</v>
      </c>
      <c r="V51" s="94">
        <f t="shared" si="9"/>
        <v>0</v>
      </c>
      <c r="W51" s="94">
        <f t="shared" si="9"/>
        <v>0</v>
      </c>
      <c r="X51" s="94">
        <f t="shared" si="9"/>
        <v>0</v>
      </c>
      <c r="Y51" s="94">
        <f t="shared" si="9"/>
        <v>0</v>
      </c>
      <c r="Z51" s="94">
        <f t="shared" si="9"/>
        <v>0</v>
      </c>
      <c r="AA51" s="94">
        <f t="shared" si="9"/>
        <v>0</v>
      </c>
      <c r="AB51" s="94">
        <f t="shared" si="9"/>
        <v>0</v>
      </c>
      <c r="AC51" s="94">
        <f t="shared" si="9"/>
        <v>0</v>
      </c>
      <c r="AD51" s="94">
        <f t="shared" si="9"/>
        <v>0</v>
      </c>
      <c r="AE51" s="94">
        <f t="shared" si="9"/>
        <v>0</v>
      </c>
      <c r="AF51" s="94">
        <f t="shared" si="9"/>
        <v>0</v>
      </c>
      <c r="AG51" s="94">
        <f t="shared" si="9"/>
        <v>0</v>
      </c>
      <c r="AH51" s="94">
        <f>SUM(AH39/AH6)</f>
        <v>0</v>
      </c>
    </row>
    <row r="52" spans="1:34" s="14" customFormat="1" ht="32.25" thickBot="1">
      <c r="A52" s="60">
        <v>44</v>
      </c>
      <c r="B52" s="61" t="s">
        <v>72</v>
      </c>
      <c r="C52" s="95">
        <f>SUM((C39-C47)/C6)</f>
        <v>0.4041575310751501</v>
      </c>
      <c r="D52" s="95">
        <f aca="true" t="shared" si="10" ref="D52:AG52">SUM((D39-D47)/D6)</f>
        <v>0.48991612501901566</v>
      </c>
      <c r="E52" s="95">
        <f t="shared" si="10"/>
        <v>0</v>
      </c>
      <c r="F52" s="95">
        <f t="shared" si="10"/>
        <v>0</v>
      </c>
      <c r="G52" s="95">
        <f t="shared" si="10"/>
        <v>0.38823529411764707</v>
      </c>
      <c r="H52" s="95">
        <f t="shared" si="10"/>
        <v>0.34691535150645625</v>
      </c>
      <c r="I52" s="95">
        <f t="shared" si="10"/>
        <v>0.3120427687113112</v>
      </c>
      <c r="J52" s="95">
        <f t="shared" si="10"/>
        <v>0.27973385084557806</v>
      </c>
      <c r="K52" s="95">
        <f t="shared" si="10"/>
        <v>0.24951962668130662</v>
      </c>
      <c r="L52" s="95">
        <f t="shared" si="10"/>
        <v>0.2210382513661202</v>
      </c>
      <c r="M52" s="95">
        <f t="shared" si="10"/>
        <v>0.1937158469945355</v>
      </c>
      <c r="N52" s="95">
        <f t="shared" si="10"/>
        <v>0.16639344262295083</v>
      </c>
      <c r="O52" s="95">
        <f t="shared" si="10"/>
        <v>0.13907103825136613</v>
      </c>
      <c r="P52" s="95">
        <f t="shared" si="10"/>
        <v>0.11174863387978141</v>
      </c>
      <c r="Q52" s="95">
        <f t="shared" si="10"/>
        <v>0.08442622950819673</v>
      </c>
      <c r="R52" s="95">
        <f t="shared" si="10"/>
        <v>0.057103825136612024</v>
      </c>
      <c r="S52" s="95">
        <f t="shared" si="10"/>
        <v>0.0366120218579235</v>
      </c>
      <c r="T52" s="95">
        <f t="shared" si="10"/>
        <v>0.01612021857923497</v>
      </c>
      <c r="U52" s="95">
        <f t="shared" si="10"/>
        <v>0</v>
      </c>
      <c r="V52" s="95">
        <f t="shared" si="10"/>
        <v>0</v>
      </c>
      <c r="W52" s="95">
        <f t="shared" si="10"/>
        <v>0</v>
      </c>
      <c r="X52" s="95">
        <f t="shared" si="10"/>
        <v>0</v>
      </c>
      <c r="Y52" s="95">
        <f t="shared" si="10"/>
        <v>0</v>
      </c>
      <c r="Z52" s="95">
        <f t="shared" si="10"/>
        <v>0</v>
      </c>
      <c r="AA52" s="95">
        <f t="shared" si="10"/>
        <v>0</v>
      </c>
      <c r="AB52" s="95">
        <f t="shared" si="10"/>
        <v>0</v>
      </c>
      <c r="AC52" s="95">
        <f t="shared" si="10"/>
        <v>0</v>
      </c>
      <c r="AD52" s="95">
        <f t="shared" si="10"/>
        <v>0</v>
      </c>
      <c r="AE52" s="95">
        <f t="shared" si="10"/>
        <v>0</v>
      </c>
      <c r="AF52" s="95">
        <f t="shared" si="10"/>
        <v>0</v>
      </c>
      <c r="AG52" s="95">
        <f t="shared" si="10"/>
        <v>0</v>
      </c>
      <c r="AH52" s="95">
        <f>SUM((AH39-AH47)/AH6)</f>
        <v>0</v>
      </c>
    </row>
    <row r="53" spans="1:34" s="14" customFormat="1" ht="33.75" thickBot="1">
      <c r="A53" s="11">
        <v>45</v>
      </c>
      <c r="B53" s="31" t="s">
        <v>49</v>
      </c>
      <c r="C53" s="13">
        <f>SUM(C54+C55+C56+C57+C58+C59)</f>
        <v>8103416</v>
      </c>
      <c r="D53" s="13">
        <f aca="true" t="shared" si="11" ref="D53:AH53">SUM(D54+D55+D56+D57+D58+D59)</f>
        <v>1747977</v>
      </c>
      <c r="E53" s="13">
        <f t="shared" si="11"/>
        <v>0</v>
      </c>
      <c r="F53" s="13">
        <f t="shared" si="11"/>
        <v>0</v>
      </c>
      <c r="G53" s="13">
        <f t="shared" si="11"/>
        <v>2741000</v>
      </c>
      <c r="H53" s="13">
        <f t="shared" si="11"/>
        <v>2268000</v>
      </c>
      <c r="I53" s="13">
        <f t="shared" si="11"/>
        <v>2134000</v>
      </c>
      <c r="J53" s="13">
        <f t="shared" si="11"/>
        <v>2137000</v>
      </c>
      <c r="K53" s="13">
        <f t="shared" si="11"/>
        <v>2057000</v>
      </c>
      <c r="L53" s="13">
        <f t="shared" si="11"/>
        <v>1978000</v>
      </c>
      <c r="M53" s="13">
        <f t="shared" si="11"/>
        <v>1898000</v>
      </c>
      <c r="N53" s="13">
        <f t="shared" si="11"/>
        <v>1817000</v>
      </c>
      <c r="O53" s="13">
        <f t="shared" si="11"/>
        <v>1736000</v>
      </c>
      <c r="P53" s="13">
        <f t="shared" si="11"/>
        <v>1654000</v>
      </c>
      <c r="Q53" s="13">
        <f t="shared" si="11"/>
        <v>1574000</v>
      </c>
      <c r="R53" s="13">
        <f t="shared" si="11"/>
        <v>1491000</v>
      </c>
      <c r="S53" s="13">
        <f t="shared" si="11"/>
        <v>1159000</v>
      </c>
      <c r="T53" s="13">
        <f t="shared" si="11"/>
        <v>1094000</v>
      </c>
      <c r="U53" s="13">
        <f t="shared" si="11"/>
        <v>1031000</v>
      </c>
      <c r="V53" s="13">
        <f t="shared" si="11"/>
        <v>230000</v>
      </c>
      <c r="W53" s="13">
        <f t="shared" si="11"/>
        <v>222000</v>
      </c>
      <c r="X53" s="13">
        <f t="shared" si="11"/>
        <v>214000</v>
      </c>
      <c r="Y53" s="13">
        <f t="shared" si="11"/>
        <v>207000</v>
      </c>
      <c r="Z53" s="13">
        <f t="shared" si="11"/>
        <v>200000</v>
      </c>
      <c r="AA53" s="13">
        <f t="shared" si="11"/>
        <v>193000</v>
      </c>
      <c r="AB53" s="13">
        <f t="shared" si="11"/>
        <v>185000</v>
      </c>
      <c r="AC53" s="13">
        <f t="shared" si="11"/>
        <v>178000</v>
      </c>
      <c r="AD53" s="13">
        <f t="shared" si="11"/>
        <v>170000</v>
      </c>
      <c r="AE53" s="13">
        <f t="shared" si="11"/>
        <v>163000</v>
      </c>
      <c r="AF53" s="13">
        <f t="shared" si="11"/>
        <v>155000</v>
      </c>
      <c r="AG53" s="13">
        <f t="shared" si="11"/>
        <v>148000</v>
      </c>
      <c r="AH53" s="13">
        <f t="shared" si="11"/>
        <v>83000</v>
      </c>
    </row>
    <row r="54" spans="1:34" s="14" customFormat="1" ht="16.5">
      <c r="A54" s="42">
        <v>46</v>
      </c>
      <c r="B54" s="62" t="s">
        <v>50</v>
      </c>
      <c r="C54" s="50">
        <v>855416</v>
      </c>
      <c r="D54" s="63">
        <v>449669</v>
      </c>
      <c r="E54" s="50"/>
      <c r="F54" s="50"/>
      <c r="G54" s="50">
        <v>392000</v>
      </c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</row>
    <row r="55" spans="1:34" s="14" customFormat="1" ht="16.5">
      <c r="A55" s="42">
        <v>47</v>
      </c>
      <c r="B55" s="62" t="s">
        <v>51</v>
      </c>
      <c r="C55" s="50"/>
      <c r="D55" s="63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</row>
    <row r="56" spans="1:34" s="14" customFormat="1" ht="31.5">
      <c r="A56" s="42">
        <v>48</v>
      </c>
      <c r="B56" s="64" t="s">
        <v>52</v>
      </c>
      <c r="C56" s="50"/>
      <c r="D56" s="63">
        <v>0</v>
      </c>
      <c r="E56" s="50"/>
      <c r="F56" s="50"/>
      <c r="G56" s="50">
        <v>185000</v>
      </c>
      <c r="H56" s="50">
        <v>185000</v>
      </c>
      <c r="I56" s="50">
        <v>243000</v>
      </c>
      <c r="J56" s="50">
        <v>318000</v>
      </c>
      <c r="K56" s="50">
        <v>310000</v>
      </c>
      <c r="L56" s="50">
        <v>303000</v>
      </c>
      <c r="M56" s="50">
        <v>296000</v>
      </c>
      <c r="N56" s="50">
        <v>288000</v>
      </c>
      <c r="O56" s="50">
        <v>281000</v>
      </c>
      <c r="P56" s="50">
        <v>273000</v>
      </c>
      <c r="Q56" s="50">
        <v>267000</v>
      </c>
      <c r="R56" s="50">
        <v>259000</v>
      </c>
      <c r="S56" s="50">
        <v>252000</v>
      </c>
      <c r="T56" s="50">
        <v>244000</v>
      </c>
      <c r="U56" s="50">
        <v>237000</v>
      </c>
      <c r="V56" s="50">
        <v>230000</v>
      </c>
      <c r="W56" s="50">
        <v>222000</v>
      </c>
      <c r="X56" s="50">
        <v>214000</v>
      </c>
      <c r="Y56" s="50">
        <v>207000</v>
      </c>
      <c r="Z56" s="50">
        <v>200000</v>
      </c>
      <c r="AA56" s="50">
        <v>193000</v>
      </c>
      <c r="AB56" s="50">
        <v>185000</v>
      </c>
      <c r="AC56" s="50">
        <v>178000</v>
      </c>
      <c r="AD56" s="50">
        <v>170000</v>
      </c>
      <c r="AE56" s="50">
        <v>163000</v>
      </c>
      <c r="AF56" s="50">
        <v>155000</v>
      </c>
      <c r="AG56" s="50">
        <v>148000</v>
      </c>
      <c r="AH56" s="50">
        <v>83000</v>
      </c>
    </row>
    <row r="57" spans="1:34" s="14" customFormat="1" ht="47.25">
      <c r="A57" s="42">
        <v>49</v>
      </c>
      <c r="B57" s="64" t="s">
        <v>53</v>
      </c>
      <c r="C57" s="50">
        <v>7248000</v>
      </c>
      <c r="D57" s="63">
        <v>1298308</v>
      </c>
      <c r="E57" s="50"/>
      <c r="F57" s="50"/>
      <c r="G57" s="50">
        <v>2164000</v>
      </c>
      <c r="H57" s="50">
        <v>2083000</v>
      </c>
      <c r="I57" s="50">
        <v>1891000</v>
      </c>
      <c r="J57" s="50">
        <v>1819000</v>
      </c>
      <c r="K57" s="50">
        <v>1747000</v>
      </c>
      <c r="L57" s="50">
        <v>1675000</v>
      </c>
      <c r="M57" s="50">
        <v>1602000</v>
      </c>
      <c r="N57" s="50">
        <v>1529000</v>
      </c>
      <c r="O57" s="50">
        <v>1455000</v>
      </c>
      <c r="P57" s="50">
        <v>1381000</v>
      </c>
      <c r="Q57" s="50">
        <v>1307000</v>
      </c>
      <c r="R57" s="50">
        <v>1232000</v>
      </c>
      <c r="S57" s="50">
        <v>907000</v>
      </c>
      <c r="T57" s="50">
        <v>850000</v>
      </c>
      <c r="U57" s="50">
        <v>794000</v>
      </c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</row>
    <row r="58" spans="1:34" s="14" customFormat="1" ht="54.75" customHeight="1">
      <c r="A58" s="42">
        <v>50</v>
      </c>
      <c r="B58" s="64" t="s">
        <v>54</v>
      </c>
      <c r="C58" s="50"/>
      <c r="D58" s="63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</row>
    <row r="59" spans="1:34" s="14" customFormat="1" ht="47.25">
      <c r="A59" s="108">
        <v>51</v>
      </c>
      <c r="B59" s="64" t="s">
        <v>55</v>
      </c>
      <c r="C59" s="50">
        <f>SUM(C60:C63)</f>
        <v>0</v>
      </c>
      <c r="D59" s="50">
        <f aca="true" t="shared" si="12" ref="D59:AH59">SUM(D60:D63)</f>
        <v>0</v>
      </c>
      <c r="E59" s="50">
        <f t="shared" si="12"/>
        <v>0</v>
      </c>
      <c r="F59" s="50">
        <f t="shared" si="12"/>
        <v>0</v>
      </c>
      <c r="G59" s="50">
        <f t="shared" si="12"/>
        <v>0</v>
      </c>
      <c r="H59" s="50">
        <f t="shared" si="12"/>
        <v>0</v>
      </c>
      <c r="I59" s="50">
        <f t="shared" si="12"/>
        <v>0</v>
      </c>
      <c r="J59" s="50">
        <f t="shared" si="12"/>
        <v>0</v>
      </c>
      <c r="K59" s="50">
        <f t="shared" si="12"/>
        <v>0</v>
      </c>
      <c r="L59" s="50">
        <f t="shared" si="12"/>
        <v>0</v>
      </c>
      <c r="M59" s="50">
        <f t="shared" si="12"/>
        <v>0</v>
      </c>
      <c r="N59" s="50">
        <f t="shared" si="12"/>
        <v>0</v>
      </c>
      <c r="O59" s="50">
        <f t="shared" si="12"/>
        <v>0</v>
      </c>
      <c r="P59" s="50">
        <f t="shared" si="12"/>
        <v>0</v>
      </c>
      <c r="Q59" s="50">
        <f t="shared" si="12"/>
        <v>0</v>
      </c>
      <c r="R59" s="50">
        <f t="shared" si="12"/>
        <v>0</v>
      </c>
      <c r="S59" s="50">
        <f t="shared" si="12"/>
        <v>0</v>
      </c>
      <c r="T59" s="50">
        <f t="shared" si="12"/>
        <v>0</v>
      </c>
      <c r="U59" s="50">
        <f t="shared" si="12"/>
        <v>0</v>
      </c>
      <c r="V59" s="50">
        <f t="shared" si="12"/>
        <v>0</v>
      </c>
      <c r="W59" s="50">
        <f t="shared" si="12"/>
        <v>0</v>
      </c>
      <c r="X59" s="50">
        <f t="shared" si="12"/>
        <v>0</v>
      </c>
      <c r="Y59" s="50">
        <f t="shared" si="12"/>
        <v>0</v>
      </c>
      <c r="Z59" s="50">
        <f t="shared" si="12"/>
        <v>0</v>
      </c>
      <c r="AA59" s="50">
        <f t="shared" si="12"/>
        <v>0</v>
      </c>
      <c r="AB59" s="50">
        <f t="shared" si="12"/>
        <v>0</v>
      </c>
      <c r="AC59" s="50">
        <f t="shared" si="12"/>
        <v>0</v>
      </c>
      <c r="AD59" s="50">
        <f t="shared" si="12"/>
        <v>0</v>
      </c>
      <c r="AE59" s="50">
        <f t="shared" si="12"/>
        <v>0</v>
      </c>
      <c r="AF59" s="50">
        <f t="shared" si="12"/>
        <v>0</v>
      </c>
      <c r="AG59" s="50">
        <f t="shared" si="12"/>
        <v>0</v>
      </c>
      <c r="AH59" s="50">
        <f t="shared" si="12"/>
        <v>0</v>
      </c>
    </row>
    <row r="60" spans="1:34" s="14" customFormat="1" ht="16.5">
      <c r="A60" s="109"/>
      <c r="B60" s="65" t="s">
        <v>56</v>
      </c>
      <c r="C60" s="50"/>
      <c r="D60" s="63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</row>
    <row r="61" spans="1:34" s="14" customFormat="1" ht="16.5">
      <c r="A61" s="109"/>
      <c r="B61" s="65" t="s">
        <v>57</v>
      </c>
      <c r="C61" s="50"/>
      <c r="D61" s="63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</row>
    <row r="62" spans="1:34" s="14" customFormat="1" ht="16.5">
      <c r="A62" s="109"/>
      <c r="B62" s="66" t="s">
        <v>58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</row>
    <row r="63" spans="1:34" s="14" customFormat="1" ht="26.25" thickBot="1">
      <c r="A63" s="110"/>
      <c r="B63" s="67" t="s">
        <v>59</v>
      </c>
      <c r="C63" s="68"/>
      <c r="D63" s="69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</row>
    <row r="64" spans="1:34" s="14" customFormat="1" ht="33.75" thickBot="1">
      <c r="A64" s="11">
        <v>52</v>
      </c>
      <c r="B64" s="31" t="s">
        <v>71</v>
      </c>
      <c r="C64" s="94">
        <f>SUM(C53/C6)</f>
        <v>0.2771948270020902</v>
      </c>
      <c r="D64" s="94">
        <f aca="true" t="shared" si="13" ref="D64:AG64">SUM(D53/D6)</f>
        <v>0.055606709311338744</v>
      </c>
      <c r="E64" s="94">
        <f t="shared" si="13"/>
        <v>0</v>
      </c>
      <c r="F64" s="94">
        <f t="shared" si="13"/>
        <v>0</v>
      </c>
      <c r="G64" s="94">
        <f t="shared" si="13"/>
        <v>0.08061764705882353</v>
      </c>
      <c r="H64" s="94">
        <f t="shared" si="13"/>
        <v>0.06507890961262554</v>
      </c>
      <c r="I64" s="94">
        <f t="shared" si="13"/>
        <v>0.06004501969611705</v>
      </c>
      <c r="J64" s="94">
        <f t="shared" si="13"/>
        <v>0.05924591072913779</v>
      </c>
      <c r="K64" s="94">
        <f t="shared" si="13"/>
        <v>0.05646445237441669</v>
      </c>
      <c r="L64" s="94">
        <f t="shared" si="13"/>
        <v>0.054043715846994536</v>
      </c>
      <c r="M64" s="94">
        <f t="shared" si="13"/>
        <v>0.05185792349726776</v>
      </c>
      <c r="N64" s="94">
        <f t="shared" si="13"/>
        <v>0.0496448087431694</v>
      </c>
      <c r="O64" s="94">
        <f t="shared" si="13"/>
        <v>0.04743169398907104</v>
      </c>
      <c r="P64" s="94">
        <f t="shared" si="13"/>
        <v>0.045191256830601094</v>
      </c>
      <c r="Q64" s="94">
        <f t="shared" si="13"/>
        <v>0.04300546448087432</v>
      </c>
      <c r="R64" s="94">
        <f t="shared" si="13"/>
        <v>0.04073770491803279</v>
      </c>
      <c r="S64" s="94">
        <f t="shared" si="13"/>
        <v>0.03166666666666667</v>
      </c>
      <c r="T64" s="94">
        <f t="shared" si="13"/>
        <v>0.02989071038251366</v>
      </c>
      <c r="U64" s="94">
        <f t="shared" si="13"/>
        <v>0.028169398907103824</v>
      </c>
      <c r="V64" s="94">
        <f t="shared" si="13"/>
        <v>0.006284153005464481</v>
      </c>
      <c r="W64" s="94">
        <f t="shared" si="13"/>
        <v>0.0060655737704918035</v>
      </c>
      <c r="X64" s="94">
        <f t="shared" si="13"/>
        <v>0.005846994535519126</v>
      </c>
      <c r="Y64" s="94">
        <f t="shared" si="13"/>
        <v>0.005655737704918033</v>
      </c>
      <c r="Z64" s="94">
        <f t="shared" si="13"/>
        <v>0.00546448087431694</v>
      </c>
      <c r="AA64" s="94">
        <f t="shared" si="13"/>
        <v>0.005273224043715847</v>
      </c>
      <c r="AB64" s="94">
        <f t="shared" si="13"/>
        <v>0.005054644808743169</v>
      </c>
      <c r="AC64" s="94">
        <f t="shared" si="13"/>
        <v>0.004863387978142076</v>
      </c>
      <c r="AD64" s="94">
        <f t="shared" si="13"/>
        <v>0.004644808743169399</v>
      </c>
      <c r="AE64" s="94">
        <f t="shared" si="13"/>
        <v>0.004453551912568306</v>
      </c>
      <c r="AF64" s="94">
        <f t="shared" si="13"/>
        <v>0.004234972677595628</v>
      </c>
      <c r="AG64" s="94">
        <f t="shared" si="13"/>
        <v>0.004043715846994536</v>
      </c>
      <c r="AH64" s="94">
        <f>SUM(AH53/AH6)</f>
        <v>0.00226775956284153</v>
      </c>
    </row>
    <row r="65" spans="1:34" s="14" customFormat="1" ht="33.75" thickBot="1">
      <c r="A65" s="60">
        <v>53</v>
      </c>
      <c r="B65" s="61" t="s">
        <v>70</v>
      </c>
      <c r="C65" s="95">
        <f>SUM((C53-C59)/C6)</f>
        <v>0.2771948270020902</v>
      </c>
      <c r="D65" s="95">
        <f aca="true" t="shared" si="14" ref="D65:AG65">SUM((D53-D59)/D6)</f>
        <v>0.055606709311338744</v>
      </c>
      <c r="E65" s="95">
        <f t="shared" si="14"/>
        <v>0</v>
      </c>
      <c r="F65" s="95">
        <f t="shared" si="14"/>
        <v>0</v>
      </c>
      <c r="G65" s="95">
        <f t="shared" si="14"/>
        <v>0.08061764705882353</v>
      </c>
      <c r="H65" s="95">
        <f t="shared" si="14"/>
        <v>0.06507890961262554</v>
      </c>
      <c r="I65" s="95">
        <f t="shared" si="14"/>
        <v>0.06004501969611705</v>
      </c>
      <c r="J65" s="95">
        <f t="shared" si="14"/>
        <v>0.05924591072913779</v>
      </c>
      <c r="K65" s="95">
        <f t="shared" si="14"/>
        <v>0.05646445237441669</v>
      </c>
      <c r="L65" s="95">
        <f t="shared" si="14"/>
        <v>0.054043715846994536</v>
      </c>
      <c r="M65" s="95">
        <f t="shared" si="14"/>
        <v>0.05185792349726776</v>
      </c>
      <c r="N65" s="95">
        <f t="shared" si="14"/>
        <v>0.0496448087431694</v>
      </c>
      <c r="O65" s="95">
        <f t="shared" si="14"/>
        <v>0.04743169398907104</v>
      </c>
      <c r="P65" s="95">
        <f t="shared" si="14"/>
        <v>0.045191256830601094</v>
      </c>
      <c r="Q65" s="95">
        <f t="shared" si="14"/>
        <v>0.04300546448087432</v>
      </c>
      <c r="R65" s="95">
        <f t="shared" si="14"/>
        <v>0.04073770491803279</v>
      </c>
      <c r="S65" s="95">
        <f t="shared" si="14"/>
        <v>0.03166666666666667</v>
      </c>
      <c r="T65" s="95">
        <f t="shared" si="14"/>
        <v>0.02989071038251366</v>
      </c>
      <c r="U65" s="95">
        <f t="shared" si="14"/>
        <v>0.028169398907103824</v>
      </c>
      <c r="V65" s="95">
        <f t="shared" si="14"/>
        <v>0.006284153005464481</v>
      </c>
      <c r="W65" s="95">
        <f t="shared" si="14"/>
        <v>0.0060655737704918035</v>
      </c>
      <c r="X65" s="95">
        <f t="shared" si="14"/>
        <v>0.005846994535519126</v>
      </c>
      <c r="Y65" s="95">
        <f t="shared" si="14"/>
        <v>0.005655737704918033</v>
      </c>
      <c r="Z65" s="95">
        <f t="shared" si="14"/>
        <v>0.00546448087431694</v>
      </c>
      <c r="AA65" s="95">
        <f t="shared" si="14"/>
        <v>0.005273224043715847</v>
      </c>
      <c r="AB65" s="95">
        <f t="shared" si="14"/>
        <v>0.005054644808743169</v>
      </c>
      <c r="AC65" s="95">
        <f t="shared" si="14"/>
        <v>0.004863387978142076</v>
      </c>
      <c r="AD65" s="95">
        <f t="shared" si="14"/>
        <v>0.004644808743169399</v>
      </c>
      <c r="AE65" s="95">
        <f t="shared" si="14"/>
        <v>0.004453551912568306</v>
      </c>
      <c r="AF65" s="95">
        <f t="shared" si="14"/>
        <v>0.004234972677595628</v>
      </c>
      <c r="AG65" s="95">
        <f t="shared" si="14"/>
        <v>0.004043715846994536</v>
      </c>
      <c r="AH65" s="95">
        <f>SUM((AH53-AH59)/AH6)</f>
        <v>0.00226775956284153</v>
      </c>
    </row>
    <row r="66" spans="1:34" s="14" customFormat="1" ht="16.5">
      <c r="A66" s="87">
        <v>54</v>
      </c>
      <c r="B66" s="76" t="s">
        <v>67</v>
      </c>
      <c r="C66" s="77">
        <f>SUM(C7)</f>
        <v>26391703</v>
      </c>
      <c r="D66" s="77">
        <f>SUM(D7)</f>
        <v>29941648</v>
      </c>
      <c r="E66" s="77">
        <f>SUM(E7)</f>
        <v>26827817</v>
      </c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88"/>
      <c r="AH66" s="88"/>
    </row>
    <row r="67" spans="1:34" s="14" customFormat="1" ht="16.5">
      <c r="A67" s="87">
        <v>55</v>
      </c>
      <c r="B67" s="76" t="s">
        <v>68</v>
      </c>
      <c r="C67" s="77">
        <f>SUM(C9)</f>
        <v>0</v>
      </c>
      <c r="D67" s="77">
        <f>SUM(D9)</f>
        <v>0</v>
      </c>
      <c r="E67" s="77">
        <f>SUM(E9)</f>
        <v>60250</v>
      </c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88"/>
      <c r="AH67" s="88"/>
    </row>
    <row r="68" spans="1:34" s="14" customFormat="1" ht="17.25" thickBot="1">
      <c r="A68" s="89">
        <v>56</v>
      </c>
      <c r="B68" s="79" t="s">
        <v>69</v>
      </c>
      <c r="C68" s="80">
        <f>SUM(C11)</f>
        <v>26590704</v>
      </c>
      <c r="D68" s="80">
        <f>SUM(D11)</f>
        <v>31290233</v>
      </c>
      <c r="E68" s="80">
        <f>SUM(E11)</f>
        <v>25022793</v>
      </c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88"/>
      <c r="AH68" s="88"/>
    </row>
    <row r="69" spans="1:34" s="14" customFormat="1" ht="17.25" thickBot="1">
      <c r="A69" s="90">
        <v>57</v>
      </c>
      <c r="B69" s="81" t="s">
        <v>66</v>
      </c>
      <c r="C69" s="81">
        <f>SUM(C66+C67-C68)/C6</f>
        <v>-0.006807258539885272</v>
      </c>
      <c r="D69" s="81">
        <f>SUM(D66+D67-D68)/D6</f>
        <v>-0.042901236158503095</v>
      </c>
      <c r="E69" s="81">
        <f>SUM(E66+E67-E68)/E6</f>
        <v>0.06931734415253432</v>
      </c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88"/>
      <c r="AH69" s="88"/>
    </row>
    <row r="70" spans="1:34" s="14" customFormat="1" ht="17.25" thickBot="1">
      <c r="A70" s="91">
        <v>58</v>
      </c>
      <c r="B70" s="82" t="s">
        <v>74</v>
      </c>
      <c r="C70" s="83"/>
      <c r="D70" s="83"/>
      <c r="E70" s="83"/>
      <c r="F70" s="84">
        <f>SUM(F54+F55+F57)</f>
        <v>0</v>
      </c>
      <c r="G70" s="84">
        <f aca="true" t="shared" si="15" ref="G70:AG70">SUM(G54+G55+G57)</f>
        <v>2556000</v>
      </c>
      <c r="H70" s="84">
        <f t="shared" si="15"/>
        <v>2083000</v>
      </c>
      <c r="I70" s="84">
        <f t="shared" si="15"/>
        <v>1891000</v>
      </c>
      <c r="J70" s="84">
        <f t="shared" si="15"/>
        <v>1819000</v>
      </c>
      <c r="K70" s="84">
        <f t="shared" si="15"/>
        <v>1747000</v>
      </c>
      <c r="L70" s="84">
        <f t="shared" si="15"/>
        <v>1675000</v>
      </c>
      <c r="M70" s="84">
        <f t="shared" si="15"/>
        <v>1602000</v>
      </c>
      <c r="N70" s="84">
        <f t="shared" si="15"/>
        <v>1529000</v>
      </c>
      <c r="O70" s="84">
        <f t="shared" si="15"/>
        <v>1455000</v>
      </c>
      <c r="P70" s="84">
        <f t="shared" si="15"/>
        <v>1381000</v>
      </c>
      <c r="Q70" s="84">
        <f t="shared" si="15"/>
        <v>1307000</v>
      </c>
      <c r="R70" s="84">
        <f t="shared" si="15"/>
        <v>1232000</v>
      </c>
      <c r="S70" s="84">
        <f t="shared" si="15"/>
        <v>907000</v>
      </c>
      <c r="T70" s="84">
        <f t="shared" si="15"/>
        <v>850000</v>
      </c>
      <c r="U70" s="84">
        <f t="shared" si="15"/>
        <v>794000</v>
      </c>
      <c r="V70" s="84">
        <f t="shared" si="15"/>
        <v>0</v>
      </c>
      <c r="W70" s="84">
        <f t="shared" si="15"/>
        <v>0</v>
      </c>
      <c r="X70" s="84">
        <f t="shared" si="15"/>
        <v>0</v>
      </c>
      <c r="Y70" s="84">
        <f t="shared" si="15"/>
        <v>0</v>
      </c>
      <c r="Z70" s="84">
        <f t="shared" si="15"/>
        <v>0</v>
      </c>
      <c r="AA70" s="84">
        <f t="shared" si="15"/>
        <v>0</v>
      </c>
      <c r="AB70" s="84">
        <f t="shared" si="15"/>
        <v>0</v>
      </c>
      <c r="AC70" s="84">
        <f t="shared" si="15"/>
        <v>0</v>
      </c>
      <c r="AD70" s="84">
        <f t="shared" si="15"/>
        <v>0</v>
      </c>
      <c r="AE70" s="84">
        <f t="shared" si="15"/>
        <v>0</v>
      </c>
      <c r="AF70" s="84">
        <f t="shared" si="15"/>
        <v>0</v>
      </c>
      <c r="AG70" s="84">
        <f t="shared" si="15"/>
        <v>0</v>
      </c>
      <c r="AH70" s="84">
        <f>SUM(AH54+AH55+AH57)</f>
        <v>0</v>
      </c>
    </row>
    <row r="71" spans="1:35" s="14" customFormat="1" ht="17.25" thickBot="1">
      <c r="A71" s="92">
        <v>59</v>
      </c>
      <c r="B71" s="81" t="s">
        <v>75</v>
      </c>
      <c r="C71" s="93"/>
      <c r="D71" s="93"/>
      <c r="E71" s="93"/>
      <c r="F71" s="81">
        <f>SUM(F54+F55+F57/1)</f>
        <v>0</v>
      </c>
      <c r="G71" s="81">
        <f>SUM(G54+G55+G57)/G6</f>
        <v>0.07517647058823529</v>
      </c>
      <c r="H71" s="81">
        <f aca="true" t="shared" si="16" ref="H71:AG71">SUM(H54+H55+H57)/H6</f>
        <v>0.05977044476327116</v>
      </c>
      <c r="I71" s="81">
        <f t="shared" si="16"/>
        <v>0.0532076533483399</v>
      </c>
      <c r="J71" s="81">
        <f t="shared" si="16"/>
        <v>0.05042971998891045</v>
      </c>
      <c r="K71" s="81">
        <f t="shared" si="16"/>
        <v>0.04795498215756245</v>
      </c>
      <c r="L71" s="81">
        <f t="shared" si="16"/>
        <v>0.045765027322404374</v>
      </c>
      <c r="M71" s="81">
        <f t="shared" si="16"/>
        <v>0.04377049180327869</v>
      </c>
      <c r="N71" s="81">
        <f t="shared" si="16"/>
        <v>0.041775956284153</v>
      </c>
      <c r="O71" s="81">
        <f t="shared" si="16"/>
        <v>0.039754098360655736</v>
      </c>
      <c r="P71" s="81">
        <f t="shared" si="16"/>
        <v>0.03773224043715847</v>
      </c>
      <c r="Q71" s="81">
        <f t="shared" si="16"/>
        <v>0.0357103825136612</v>
      </c>
      <c r="R71" s="81">
        <f t="shared" si="16"/>
        <v>0.03366120218579235</v>
      </c>
      <c r="S71" s="81">
        <f t="shared" si="16"/>
        <v>0.02478142076502732</v>
      </c>
      <c r="T71" s="81">
        <f t="shared" si="16"/>
        <v>0.023224043715846996</v>
      </c>
      <c r="U71" s="81">
        <f t="shared" si="16"/>
        <v>0.021693989071038252</v>
      </c>
      <c r="V71" s="81">
        <f t="shared" si="16"/>
        <v>0</v>
      </c>
      <c r="W71" s="81">
        <f t="shared" si="16"/>
        <v>0</v>
      </c>
      <c r="X71" s="81">
        <f t="shared" si="16"/>
        <v>0</v>
      </c>
      <c r="Y71" s="81">
        <f t="shared" si="16"/>
        <v>0</v>
      </c>
      <c r="Z71" s="81">
        <f t="shared" si="16"/>
        <v>0</v>
      </c>
      <c r="AA71" s="81">
        <f t="shared" si="16"/>
        <v>0</v>
      </c>
      <c r="AB71" s="81">
        <f t="shared" si="16"/>
        <v>0</v>
      </c>
      <c r="AC71" s="81">
        <f t="shared" si="16"/>
        <v>0</v>
      </c>
      <c r="AD71" s="81">
        <f t="shared" si="16"/>
        <v>0</v>
      </c>
      <c r="AE71" s="81">
        <f t="shared" si="16"/>
        <v>0</v>
      </c>
      <c r="AF71" s="81">
        <f t="shared" si="16"/>
        <v>0</v>
      </c>
      <c r="AG71" s="81">
        <f t="shared" si="16"/>
        <v>0</v>
      </c>
      <c r="AH71" s="81">
        <f>SUM(AH54+AH55+AH57)/AH6</f>
        <v>0</v>
      </c>
      <c r="AI71" s="86"/>
    </row>
    <row r="72" spans="2:35" ht="29.25" thickBot="1">
      <c r="B72" s="70" t="s">
        <v>60</v>
      </c>
      <c r="C72" s="71"/>
      <c r="F72" s="98" t="s">
        <v>60</v>
      </c>
      <c r="G72" s="99"/>
      <c r="H72" s="99"/>
      <c r="I72" s="99"/>
      <c r="J72" s="99"/>
      <c r="K72" s="99"/>
      <c r="L72" s="98" t="s">
        <v>60</v>
      </c>
      <c r="M72" s="99"/>
      <c r="N72" s="99"/>
      <c r="O72" s="99"/>
      <c r="P72" s="99"/>
      <c r="Q72" s="99"/>
      <c r="R72" s="98" t="s">
        <v>60</v>
      </c>
      <c r="S72" s="99"/>
      <c r="T72" s="99"/>
      <c r="U72" s="99"/>
      <c r="V72" s="99"/>
      <c r="W72" s="99"/>
      <c r="X72" s="98" t="s">
        <v>60</v>
      </c>
      <c r="Y72" s="99"/>
      <c r="Z72" s="99"/>
      <c r="AA72" s="99"/>
      <c r="AB72" s="99"/>
      <c r="AC72" s="99"/>
      <c r="AD72" s="98" t="s">
        <v>60</v>
      </c>
      <c r="AE72" s="99"/>
      <c r="AF72" s="99"/>
      <c r="AG72" s="99"/>
      <c r="AH72" s="99"/>
      <c r="AI72" s="99"/>
    </row>
    <row r="73" spans="1:35" ht="32.25" customHeight="1" thickBot="1">
      <c r="A73" s="85"/>
      <c r="B73" s="3" t="s">
        <v>76</v>
      </c>
      <c r="F73" s="96" t="s">
        <v>76</v>
      </c>
      <c r="G73" s="97"/>
      <c r="H73" s="97"/>
      <c r="I73" s="97"/>
      <c r="J73" s="97"/>
      <c r="K73" s="97"/>
      <c r="L73" s="96" t="s">
        <v>76</v>
      </c>
      <c r="M73" s="97"/>
      <c r="N73" s="97"/>
      <c r="O73" s="97"/>
      <c r="P73" s="97"/>
      <c r="Q73" s="97"/>
      <c r="R73" s="96" t="s">
        <v>76</v>
      </c>
      <c r="S73" s="97"/>
      <c r="T73" s="97"/>
      <c r="U73" s="97"/>
      <c r="V73" s="97"/>
      <c r="W73" s="97"/>
      <c r="X73" s="96" t="s">
        <v>76</v>
      </c>
      <c r="Y73" s="97"/>
      <c r="Z73" s="97"/>
      <c r="AA73" s="97"/>
      <c r="AB73" s="97"/>
      <c r="AC73" s="97"/>
      <c r="AD73" s="96" t="s">
        <v>76</v>
      </c>
      <c r="AE73" s="97"/>
      <c r="AF73" s="97"/>
      <c r="AG73" s="97"/>
      <c r="AH73" s="97"/>
      <c r="AI73" s="97"/>
    </row>
  </sheetData>
  <sheetProtection/>
  <mergeCells count="24">
    <mergeCell ref="A47:A50"/>
    <mergeCell ref="A59:A63"/>
    <mergeCell ref="C4:E4"/>
    <mergeCell ref="L4:Q4"/>
    <mergeCell ref="B2:E2"/>
    <mergeCell ref="X73:AC73"/>
    <mergeCell ref="AD72:AI72"/>
    <mergeCell ref="AD73:AI73"/>
    <mergeCell ref="F2:K2"/>
    <mergeCell ref="L2:Q2"/>
    <mergeCell ref="R2:W2"/>
    <mergeCell ref="X2:AC2"/>
    <mergeCell ref="AD4:AH4"/>
    <mergeCell ref="AD2:AH2"/>
    <mergeCell ref="R73:W73"/>
    <mergeCell ref="F72:K72"/>
    <mergeCell ref="F4:K4"/>
    <mergeCell ref="X4:AC4"/>
    <mergeCell ref="X72:AC72"/>
    <mergeCell ref="F73:K73"/>
    <mergeCell ref="L72:Q72"/>
    <mergeCell ref="L73:Q73"/>
    <mergeCell ref="R72:W72"/>
    <mergeCell ref="R4:W4"/>
  </mergeCells>
  <printOptions/>
  <pageMargins left="0.5905511811023623" right="0.31496062992125984" top="0.31496062992125984" bottom="0.15748031496062992" header="0.31496062992125984" footer="0.15748031496062992"/>
  <pageSetup horizontalDpi="360" verticalDpi="360" orientation="portrait" paperSize="9" scale="77" r:id="rId1"/>
  <rowBreaks count="1" manualBreakCount="1">
    <brk id="39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Mkus</dc:creator>
  <cp:keywords/>
  <dc:description/>
  <cp:lastModifiedBy>art</cp:lastModifiedBy>
  <cp:lastPrinted>2009-11-10T11:52:30Z</cp:lastPrinted>
  <dcterms:created xsi:type="dcterms:W3CDTF">2009-10-01T06:00:40Z</dcterms:created>
  <dcterms:modified xsi:type="dcterms:W3CDTF">2010-06-01T08:24:47Z</dcterms:modified>
  <cp:category/>
  <cp:version/>
  <cp:contentType/>
  <cp:contentStatus/>
</cp:coreProperties>
</file>